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13_ncr:1_{AEDF8DC0-008F-46BD-A9CE-51416D3D08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S36" i="1" l="1"/>
  <c r="ES33" i="1" l="1"/>
  <c r="ES28" i="1"/>
  <c r="ET28" i="1" s="1"/>
  <c r="ES24" i="1"/>
  <c r="ES12" i="1"/>
  <c r="ES14" i="1"/>
  <c r="ET12" i="1"/>
  <c r="ET13" i="1"/>
  <c r="ET14" i="1"/>
  <c r="ET15" i="1"/>
  <c r="ET16" i="1"/>
  <c r="ET17" i="1"/>
  <c r="ET18" i="1"/>
  <c r="ET19" i="1"/>
  <c r="ET20" i="1"/>
  <c r="ET21" i="1"/>
  <c r="ET22" i="1"/>
  <c r="ET24" i="1"/>
  <c r="ET25" i="1"/>
  <c r="ET26" i="1"/>
  <c r="ET27" i="1"/>
  <c r="ET29" i="1"/>
  <c r="ET30" i="1"/>
  <c r="ET31" i="1"/>
  <c r="ET32" i="1"/>
  <c r="ET33" i="1"/>
  <c r="ET34" i="1"/>
  <c r="ET35" i="1"/>
  <c r="ET36" i="1"/>
  <c r="ET37" i="1"/>
  <c r="ES23" i="1" l="1"/>
  <c r="ET23" i="1" s="1"/>
  <c r="ES11" i="1"/>
  <c r="EB41" i="1"/>
  <c r="EO39" i="1"/>
  <c r="ET11" i="1" l="1"/>
  <c r="ES38" i="1"/>
  <c r="ET38" i="1" s="1"/>
  <c r="ER36" i="1"/>
  <c r="ER33" i="1" s="1"/>
  <c r="ER28" i="1"/>
  <c r="ER23" i="1" s="1"/>
  <c r="ER24" i="1"/>
  <c r="ER14" i="1"/>
  <c r="ER12" i="1"/>
  <c r="ER11" i="1" l="1"/>
  <c r="ER38" i="1"/>
  <c r="EQ36" i="1"/>
  <c r="EQ33" i="1" s="1"/>
  <c r="EQ28" i="1"/>
  <c r="EQ24" i="1"/>
  <c r="EQ14" i="1"/>
  <c r="EQ12" i="1"/>
  <c r="EQ23" i="1" l="1"/>
  <c r="EQ11" i="1"/>
  <c r="EC39" i="1"/>
  <c r="EQ38" i="1" l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1" i="1" s="1"/>
  <c r="EO12" i="1"/>
  <c r="EP38" i="1" l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B11" i="1" s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F23" i="1" s="1"/>
  <c r="EG24" i="1"/>
  <c r="EG23" i="1" s="1"/>
  <c r="EH24" i="1"/>
  <c r="EI24" i="1"/>
  <c r="EI23" i="1" s="1"/>
  <c r="EJ24" i="1"/>
  <c r="EK24" i="1"/>
  <c r="EL24" i="1"/>
  <c r="EL23" i="1" s="1"/>
  <c r="EM24" i="1"/>
  <c r="EB24" i="1"/>
  <c r="EB23" i="1" s="1"/>
  <c r="EF28" i="1"/>
  <c r="EG28" i="1"/>
  <c r="EI28" i="1"/>
  <c r="EJ28" i="1"/>
  <c r="EJ23" i="1" s="1"/>
  <c r="EL28" i="1"/>
  <c r="EM28" i="1"/>
  <c r="EB28" i="1"/>
  <c r="EF33" i="1"/>
  <c r="EA13" i="1"/>
  <c r="EG11" i="1" l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8" i="1" s="1"/>
  <c r="EK36" i="1"/>
  <c r="EK33" i="1" s="1"/>
  <c r="EJ36" i="1" l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/>
  <c r="DP24" i="1"/>
  <c r="DP28" i="1"/>
  <c r="DP12" i="1"/>
  <c r="DP14" i="1"/>
  <c r="DQ36" i="1"/>
  <c r="DQ24" i="1"/>
  <c r="DQ23" i="1" s="1"/>
  <c r="DQ28" i="1"/>
  <c r="DQ12" i="1"/>
  <c r="DQ14" i="1"/>
  <c r="DR36" i="1"/>
  <c r="DR33" i="1" s="1"/>
  <c r="DR28" i="1"/>
  <c r="DR23" i="1"/>
  <c r="DR12" i="1"/>
  <c r="DR14" i="1"/>
  <c r="DS36" i="1"/>
  <c r="DS33" i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3" i="1" s="1"/>
  <c r="DX28" i="1"/>
  <c r="DX12" i="1"/>
  <c r="DX14" i="1"/>
  <c r="DY36" i="1"/>
  <c r="DY33" i="1" s="1"/>
  <c r="DY24" i="1"/>
  <c r="DY28" i="1"/>
  <c r="DY23" i="1" s="1"/>
  <c r="DY12" i="1"/>
  <c r="DY14" i="1"/>
  <c r="DZ36" i="1"/>
  <c r="DZ33" i="1" s="1"/>
  <c r="DZ24" i="1"/>
  <c r="DZ28" i="1"/>
  <c r="DZ12" i="1"/>
  <c r="DZ11" i="1" s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/>
  <c r="DE28" i="1"/>
  <c r="DE24" i="1"/>
  <c r="DE14" i="1"/>
  <c r="DE11" i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M11" i="1" s="1"/>
  <c r="DN37" i="1"/>
  <c r="DF36" i="1"/>
  <c r="DG36" i="1"/>
  <c r="DN36" i="1" s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L11" i="1" s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E23" i="1" l="1"/>
  <c r="DS11" i="1"/>
  <c r="DO23" i="1"/>
  <c r="DW23" i="1"/>
  <c r="DS23" i="1"/>
  <c r="DR11" i="1"/>
  <c r="DP23" i="1"/>
  <c r="DO11" i="1"/>
  <c r="DO38" i="1" s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DE38" i="1"/>
  <c r="DS38" i="1"/>
  <c r="EA14" i="1"/>
  <c r="DP11" i="1"/>
  <c r="DP38" i="1" s="1"/>
  <c r="DW38" i="1"/>
  <c r="DG23" i="1"/>
  <c r="DM38" i="1"/>
  <c r="DJ11" i="1"/>
  <c r="DX38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DU38" i="1" l="1"/>
  <c r="DN11" i="1"/>
  <c r="DV38" i="1"/>
  <c r="EN38" i="1"/>
  <c r="DJ38" i="1"/>
  <c r="DH38" i="1"/>
  <c r="DI38" i="1"/>
  <c r="DT38" i="1"/>
  <c r="EA38" i="1" s="1"/>
  <c r="EA23" i="1"/>
  <c r="EA11" i="1"/>
  <c r="ED38" i="1"/>
  <c r="DN23" i="1"/>
  <c r="DN38" i="1" l="1"/>
  <c r="EN13" i="1"/>
  <c r="EN12" i="1" s="1"/>
  <c r="EN11" i="1" s="1"/>
</calcChain>
</file>

<file path=xl/sharedStrings.xml><?xml version="1.0" encoding="utf-8"?>
<sst xmlns="http://schemas.openxmlformats.org/spreadsheetml/2006/main" count="181" uniqueCount="54">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</sst>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4" fontId="15" fillId="4" borderId="4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4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4" fontId="16" fillId="2" borderId="8" xfId="1" applyFont="1" applyFill="1" applyBorder="1"/>
    <xf numFmtId="164" fontId="0" fillId="3" borderId="0" xfId="1" applyFont="1" applyFill="1"/>
    <xf numFmtId="164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4" fontId="15" fillId="4" borderId="12" xfId="1" applyFont="1" applyFill="1" applyBorder="1" applyAlignment="1">
      <alignment horizontal="center"/>
    </xf>
    <xf numFmtId="164" fontId="15" fillId="4" borderId="13" xfId="1" applyFont="1" applyFill="1" applyBorder="1" applyAlignment="1">
      <alignment horizontal="center"/>
    </xf>
    <xf numFmtId="164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4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4" fontId="22" fillId="2" borderId="0" xfId="1" applyFont="1" applyFill="1"/>
    <xf numFmtId="4" fontId="22" fillId="2" borderId="0" xfId="0" applyNumberFormat="1" applyFont="1" applyFill="1"/>
    <xf numFmtId="164" fontId="22" fillId="2" borderId="0" xfId="0" applyNumberFormat="1" applyFont="1" applyFill="1"/>
    <xf numFmtId="168" fontId="23" fillId="2" borderId="0" xfId="1" applyNumberFormat="1" applyFont="1" applyFill="1" applyBorder="1"/>
    <xf numFmtId="165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168" fontId="10" fillId="2" borderId="0" xfId="0" applyNumberFormat="1" applyFont="1" applyFill="1" applyBorder="1"/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58"/>
  <sheetViews>
    <sheetView tabSelected="1" zoomScale="78" zoomScaleNormal="78" workbookViewId="0">
      <pane xSplit="1" ySplit="9" topLeftCell="EP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A40" sqref="A40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49" width="18.28515625" style="1" customWidth="1"/>
    <col min="150" max="150" width="21.5703125" style="1" customWidth="1"/>
    <col min="151" max="151" width="12.7109375" style="1" bestFit="1" customWidth="1"/>
    <col min="152" max="152" width="17.85546875" style="1" bestFit="1" customWidth="1"/>
    <col min="153" max="16384" width="11.42578125" style="1"/>
  </cols>
  <sheetData>
    <row r="1" spans="1:160" ht="18.75" x14ac:dyDescent="0.3">
      <c r="A1" s="13" t="s">
        <v>0</v>
      </c>
      <c r="EL1" s="45" t="s">
        <v>51</v>
      </c>
    </row>
    <row r="2" spans="1:160" ht="18.75" x14ac:dyDescent="0.3">
      <c r="A2" s="14" t="s">
        <v>1</v>
      </c>
    </row>
    <row r="3" spans="1:160" ht="15.75" x14ac:dyDescent="0.25">
      <c r="A3" s="15" t="s">
        <v>53</v>
      </c>
    </row>
    <row r="4" spans="1:160" ht="15.75" x14ac:dyDescent="0.25">
      <c r="A4" s="15" t="s">
        <v>50</v>
      </c>
    </row>
    <row r="6" spans="1:16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  <c r="ET6" s="16"/>
    </row>
    <row r="8" spans="1:160" s="12" customFormat="1" ht="19.5" customHeight="1" thickBot="1" x14ac:dyDescent="0.35">
      <c r="A8" s="82" t="s">
        <v>2</v>
      </c>
      <c r="B8" s="79">
        <v>2008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83" t="s">
        <v>3</v>
      </c>
      <c r="O8" s="79">
        <v>2009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A8" s="83" t="s">
        <v>4</v>
      </c>
      <c r="AB8" s="84">
        <v>2010</v>
      </c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6"/>
      <c r="AN8" s="83" t="s">
        <v>5</v>
      </c>
      <c r="AO8" s="84">
        <v>2011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6"/>
      <c r="BA8" s="83" t="s">
        <v>6</v>
      </c>
      <c r="BB8" s="84">
        <v>2012</v>
      </c>
      <c r="BC8" s="85">
        <v>2012</v>
      </c>
      <c r="BD8" s="85">
        <v>2012</v>
      </c>
      <c r="BE8" s="85">
        <v>2012</v>
      </c>
      <c r="BF8" s="85">
        <v>2012</v>
      </c>
      <c r="BG8" s="85">
        <v>2012</v>
      </c>
      <c r="BH8" s="85">
        <v>2012</v>
      </c>
      <c r="BI8" s="85">
        <v>2012</v>
      </c>
      <c r="BJ8" s="85">
        <v>2012</v>
      </c>
      <c r="BK8" s="85">
        <v>2012</v>
      </c>
      <c r="BL8" s="85">
        <v>2012</v>
      </c>
      <c r="BM8" s="86">
        <v>2012</v>
      </c>
      <c r="BN8" s="83" t="s">
        <v>7</v>
      </c>
      <c r="BO8" s="84">
        <v>2013</v>
      </c>
      <c r="BP8" s="85">
        <v>2013</v>
      </c>
      <c r="BQ8" s="85">
        <v>2013</v>
      </c>
      <c r="BR8" s="85">
        <v>2013</v>
      </c>
      <c r="BS8" s="85">
        <v>2013</v>
      </c>
      <c r="BT8" s="85">
        <v>2013</v>
      </c>
      <c r="BU8" s="85">
        <v>2013</v>
      </c>
      <c r="BV8" s="85">
        <v>2013</v>
      </c>
      <c r="BW8" s="85">
        <v>2013</v>
      </c>
      <c r="BX8" s="85">
        <v>2013</v>
      </c>
      <c r="BY8" s="85">
        <v>2013</v>
      </c>
      <c r="BZ8" s="86">
        <v>2013</v>
      </c>
      <c r="CA8" s="83" t="s">
        <v>8</v>
      </c>
      <c r="CB8" s="84">
        <v>2014</v>
      </c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6"/>
      <c r="CN8" s="83" t="s">
        <v>9</v>
      </c>
      <c r="CO8" s="79">
        <v>2015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1"/>
      <c r="DA8" s="41" t="s">
        <v>47</v>
      </c>
      <c r="DB8" s="84">
        <v>2016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6"/>
      <c r="DN8" s="41" t="s">
        <v>47</v>
      </c>
      <c r="DO8" s="84">
        <v>2017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6"/>
      <c r="EA8" s="41" t="s">
        <v>47</v>
      </c>
      <c r="EB8" s="79">
        <v>2018</v>
      </c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1"/>
      <c r="EN8" s="41" t="s">
        <v>47</v>
      </c>
      <c r="EO8" s="79">
        <v>2019</v>
      </c>
      <c r="EP8" s="80"/>
      <c r="EQ8" s="80"/>
      <c r="ER8" s="80"/>
      <c r="ES8" s="81"/>
      <c r="ET8" s="41" t="s">
        <v>47</v>
      </c>
      <c r="EU8" s="74"/>
      <c r="EV8" s="74"/>
      <c r="EW8" s="74"/>
      <c r="EX8" s="74"/>
      <c r="EY8" s="74"/>
      <c r="EZ8" s="74"/>
      <c r="FA8" s="74"/>
      <c r="FB8" s="74"/>
      <c r="FC8" s="74"/>
      <c r="FD8" s="75"/>
    </row>
    <row r="9" spans="1:160" s="12" customFormat="1" ht="19.5" thickTop="1" x14ac:dyDescent="0.3">
      <c r="A9" s="82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3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3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3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3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3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3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3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36" t="s">
        <v>14</v>
      </c>
      <c r="ET9" s="41">
        <v>2019</v>
      </c>
    </row>
    <row r="10" spans="1:160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</row>
    <row r="11" spans="1:160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>+EN12+EN14+EN21</f>
        <v>103003737340.63</v>
      </c>
      <c r="EO11" s="58">
        <f>+EO12+EO14+EO21</f>
        <v>8796405807.25</v>
      </c>
      <c r="EP11" s="58">
        <f>+EP12+EP14+EP21</f>
        <v>7568684403.9100008</v>
      </c>
      <c r="EQ11" s="58">
        <f>+EQ12+EQ14+EQ21</f>
        <v>8621302841.9200001</v>
      </c>
      <c r="ER11" s="58">
        <f>+ER12+ER14+ER21</f>
        <v>8282789228.29</v>
      </c>
      <c r="ES11" s="58">
        <f>+ES12+ES14+ES21</f>
        <v>9882612066.6599998</v>
      </c>
      <c r="ET11" s="58">
        <f>+SUM(EO11:ES11)</f>
        <v>43151794348.029999</v>
      </c>
      <c r="EU11" s="78"/>
      <c r="EV11" s="78"/>
    </row>
    <row r="12" spans="1:160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5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6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7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8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9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0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1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2">+DF13</f>
        <v>5458661799.1999998</v>
      </c>
      <c r="DG12" s="20">
        <f t="shared" si="12"/>
        <v>5526048492.5600004</v>
      </c>
      <c r="DH12" s="20">
        <f t="shared" si="12"/>
        <v>5225840140.04</v>
      </c>
      <c r="DI12" s="20">
        <f t="shared" si="12"/>
        <v>6031302483.1999998</v>
      </c>
      <c r="DJ12" s="20">
        <f t="shared" si="12"/>
        <v>5880153927.4799995</v>
      </c>
      <c r="DK12" s="20">
        <f t="shared" si="12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3">SUM(DB12:DM12)</f>
        <v>67162422064.239998</v>
      </c>
      <c r="DO12" s="59">
        <f t="shared" ref="DO12:DW12" si="14">+DO13</f>
        <v>5396832882.0600004</v>
      </c>
      <c r="DP12" s="59">
        <f t="shared" si="14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4"/>
        <v>6521250549.6199999</v>
      </c>
      <c r="DT12" s="59">
        <f>+DT13</f>
        <v>6131053380.6999998</v>
      </c>
      <c r="DU12" s="59">
        <f t="shared" si="14"/>
        <v>6201288026.8699999</v>
      </c>
      <c r="DV12" s="59">
        <f t="shared" si="14"/>
        <v>6675328768.1199999</v>
      </c>
      <c r="DW12" s="59">
        <f t="shared" si="14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5">+EC13</f>
        <v>6051567779.5699997</v>
      </c>
      <c r="ED12" s="59">
        <f t="shared" si="15"/>
        <v>6899737995.3999996</v>
      </c>
      <c r="EE12" s="59">
        <f t="shared" si="15"/>
        <v>6761796580.0100002</v>
      </c>
      <c r="EF12" s="59">
        <f t="shared" si="15"/>
        <v>7919088543.1400003</v>
      </c>
      <c r="EG12" s="59">
        <f t="shared" si="15"/>
        <v>7226463127.4499998</v>
      </c>
      <c r="EH12" s="59">
        <f t="shared" si="15"/>
        <v>7693500996.1400003</v>
      </c>
      <c r="EI12" s="59">
        <f t="shared" si="15"/>
        <v>7890590054.2200003</v>
      </c>
      <c r="EJ12" s="59">
        <f t="shared" si="15"/>
        <v>6649365241.9399996</v>
      </c>
      <c r="EK12" s="59">
        <f t="shared" si="15"/>
        <v>8692739691.8500004</v>
      </c>
      <c r="EL12" s="59">
        <f t="shared" si="15"/>
        <v>8313776480.71</v>
      </c>
      <c r="EM12" s="59">
        <f t="shared" si="15"/>
        <v>7524772662.6899996</v>
      </c>
      <c r="EN12" s="58">
        <f t="shared" si="15"/>
        <v>88062797701.980011</v>
      </c>
      <c r="EO12" s="59">
        <f>+EO13</f>
        <v>7646896854.9799995</v>
      </c>
      <c r="EP12" s="59">
        <f>+EP13</f>
        <v>6473770151.5100002</v>
      </c>
      <c r="EQ12" s="59">
        <f>+EQ13</f>
        <v>7342140316.8500004</v>
      </c>
      <c r="ER12" s="59">
        <f>+ER13</f>
        <v>7056616556.8500004</v>
      </c>
      <c r="ES12" s="59">
        <f>+ES13</f>
        <v>8572369737.54</v>
      </c>
      <c r="ET12" s="58">
        <f t="shared" ref="ET12:ET38" si="16">+SUM(EO12:ES12)</f>
        <v>37091793617.730003</v>
      </c>
      <c r="EU12" s="78"/>
      <c r="EV12" s="78"/>
    </row>
    <row r="13" spans="1:160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5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6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7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8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9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0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1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3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7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60">
        <v>8572369737.54</v>
      </c>
      <c r="ET13" s="76">
        <f t="shared" si="16"/>
        <v>37091793617.730003</v>
      </c>
      <c r="EU13" s="78"/>
      <c r="EV13" s="78"/>
    </row>
    <row r="14" spans="1:160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5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6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7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8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9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0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1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18">+DH15+DH16+DH17+DH18+DH19</f>
        <v>418879745.80000001</v>
      </c>
      <c r="DI14" s="24">
        <f t="shared" si="18"/>
        <v>625341367.37</v>
      </c>
      <c r="DJ14" s="20">
        <f t="shared" si="18"/>
        <v>600640635.06999993</v>
      </c>
      <c r="DK14" s="20">
        <f t="shared" si="18"/>
        <v>1074747487.04</v>
      </c>
      <c r="DL14" s="20">
        <f t="shared" si="18"/>
        <v>1111639680.45</v>
      </c>
      <c r="DM14" s="20">
        <f t="shared" si="18"/>
        <v>826188982.52999997</v>
      </c>
      <c r="DN14" s="31">
        <f t="shared" si="13"/>
        <v>7591017445.9799995</v>
      </c>
      <c r="DO14" s="59">
        <f t="shared" si="18"/>
        <v>759885587.3900001</v>
      </c>
      <c r="DP14" s="59">
        <f t="shared" si="18"/>
        <v>523644205.52999997</v>
      </c>
      <c r="DQ14" s="59">
        <f t="shared" si="18"/>
        <v>655131424.83999991</v>
      </c>
      <c r="DR14" s="59">
        <f t="shared" ref="DR14:DU14" si="19">+DR15+DR16+DR17+DR18+DR19</f>
        <v>470181002.88</v>
      </c>
      <c r="DS14" s="59">
        <f t="shared" si="19"/>
        <v>694484467.84000003</v>
      </c>
      <c r="DT14" s="59">
        <f t="shared" si="19"/>
        <v>532212157.20999998</v>
      </c>
      <c r="DU14" s="59">
        <f t="shared" si="19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0">SUM(DO14:DZ14)</f>
        <v>10463998125.02</v>
      </c>
      <c r="EB14" s="59">
        <f>+EB15+EB16+EB17+EB18+EB19+EB20</f>
        <v>1110405746.3199999</v>
      </c>
      <c r="EC14" s="59">
        <f t="shared" ref="EC14:EM14" si="21">+EC15+EC16+EC17+EC18+EC19+EC20</f>
        <v>726465660.26000011</v>
      </c>
      <c r="ED14" s="59">
        <f t="shared" si="21"/>
        <v>1118451682.1500001</v>
      </c>
      <c r="EE14" s="59">
        <f t="shared" si="21"/>
        <v>883864917.75999999</v>
      </c>
      <c r="EF14" s="59">
        <f t="shared" si="21"/>
        <v>1184744953.1900001</v>
      </c>
      <c r="EG14" s="59">
        <f t="shared" si="21"/>
        <v>1114204362.1600001</v>
      </c>
      <c r="EH14" s="59">
        <f t="shared" si="21"/>
        <v>1196341042.0100002</v>
      </c>
      <c r="EI14" s="59">
        <f t="shared" si="21"/>
        <v>1204421840.8400002</v>
      </c>
      <c r="EJ14" s="59">
        <f t="shared" si="21"/>
        <v>1160508853.52</v>
      </c>
      <c r="EK14" s="59">
        <f t="shared" si="21"/>
        <v>1619507811.25</v>
      </c>
      <c r="EL14" s="59">
        <f t="shared" si="21"/>
        <v>1704054808.6300001</v>
      </c>
      <c r="EM14" s="59">
        <f t="shared" si="21"/>
        <v>1511975861.1600001</v>
      </c>
      <c r="EN14" s="58">
        <f>+EN15+EN16+EN17+EN18+EN19+EN20</f>
        <v>14534947539.250002</v>
      </c>
      <c r="EO14" s="59">
        <f>+EO15+EO16+EO17+EO18+EO19+EO20</f>
        <v>1111779975.3599999</v>
      </c>
      <c r="EP14" s="59">
        <f>+EP15+EP16+EP17+EP18+EP19+EP20</f>
        <v>1070481669.3600001</v>
      </c>
      <c r="EQ14" s="59">
        <f>+EQ15+EQ16+EQ17+EQ18+EQ19+EQ20</f>
        <v>1248724485.4200001</v>
      </c>
      <c r="ER14" s="59">
        <f>+ER15+ER16+ER17+ER18+ER19+ER20</f>
        <v>1199291887.0799999</v>
      </c>
      <c r="ES14" s="59">
        <f>+ES15+ES16+ES17+ES18+ES19+ES20</f>
        <v>1269137876.54</v>
      </c>
      <c r="ET14" s="58">
        <f t="shared" si="16"/>
        <v>5899415893.7600002</v>
      </c>
      <c r="EU14" s="78"/>
      <c r="EV14" s="78"/>
    </row>
    <row r="15" spans="1:160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5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6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7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8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9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0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1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3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0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7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60">
        <v>590809298.15999997</v>
      </c>
      <c r="ET15" s="76">
        <f t="shared" si="16"/>
        <v>3072086704.7799997</v>
      </c>
      <c r="EU15" s="78"/>
      <c r="EV15" s="78"/>
    </row>
    <row r="16" spans="1:160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5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6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7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8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9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0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1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3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0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7"/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76">
        <f t="shared" si="16"/>
        <v>0</v>
      </c>
      <c r="EU16" s="78"/>
      <c r="EV16" s="78"/>
    </row>
    <row r="17" spans="1:152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5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6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7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8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9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0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1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3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0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7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60">
        <v>334668199.19999999</v>
      </c>
      <c r="ET17" s="76">
        <f t="shared" si="16"/>
        <v>1356354988.5899999</v>
      </c>
      <c r="EU17" s="78"/>
      <c r="EV17" s="78"/>
    </row>
    <row r="18" spans="1:152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5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6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7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8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9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0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1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3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0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7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60">
        <v>207319599.22</v>
      </c>
      <c r="ET18" s="76">
        <f t="shared" si="16"/>
        <v>699324253.87</v>
      </c>
      <c r="EU18" s="78"/>
      <c r="EV18" s="78"/>
    </row>
    <row r="19" spans="1:152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5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6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7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8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9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0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1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3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0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7"/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76">
        <f t="shared" si="16"/>
        <v>0</v>
      </c>
      <c r="EU19" s="78"/>
      <c r="EV19" s="78"/>
    </row>
    <row r="20" spans="1:152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5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6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7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8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9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0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1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3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0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7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22">
        <v>136340779.96000001</v>
      </c>
      <c r="ET20" s="77">
        <f t="shared" si="16"/>
        <v>771649946.51999998</v>
      </c>
      <c r="EU20" s="78"/>
      <c r="EV20" s="78"/>
    </row>
    <row r="21" spans="1:152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5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6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7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8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9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0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1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3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0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7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9">
        <v>41104452.579999998</v>
      </c>
      <c r="ET21" s="58">
        <f t="shared" si="16"/>
        <v>160584836.53999999</v>
      </c>
      <c r="EU21" s="78"/>
      <c r="EV21" s="78"/>
    </row>
    <row r="22" spans="1:152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5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7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8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9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0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1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9"/>
      <c r="ET22" s="58">
        <f t="shared" si="16"/>
        <v>0</v>
      </c>
      <c r="EU22" s="78"/>
      <c r="EV22" s="78"/>
    </row>
    <row r="23" spans="1:152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5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7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8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9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0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1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2">+DH24+DH27+DH28</f>
        <v>2015200167.52</v>
      </c>
      <c r="DI23" s="31">
        <f t="shared" si="22"/>
        <v>2425252445.1800003</v>
      </c>
      <c r="DJ23" s="33">
        <f t="shared" si="22"/>
        <v>2346171098.8000002</v>
      </c>
      <c r="DK23" s="33">
        <f t="shared" si="22"/>
        <v>2460755759.71</v>
      </c>
      <c r="DL23" s="33">
        <f t="shared" si="22"/>
        <v>2911152278.5700002</v>
      </c>
      <c r="DM23" s="33">
        <f t="shared" si="22"/>
        <v>2684491690.1699996</v>
      </c>
      <c r="DN23" s="31">
        <f t="shared" si="13"/>
        <v>27446601440.889999</v>
      </c>
      <c r="DO23" s="58">
        <f t="shared" si="22"/>
        <v>1893673515.1599998</v>
      </c>
      <c r="DP23" s="58">
        <f t="shared" ref="DP23:DQ23" si="23">+DP24+DP27+DP28</f>
        <v>1896035405.1400001</v>
      </c>
      <c r="DQ23" s="58">
        <f t="shared" si="23"/>
        <v>2460358584.6199999</v>
      </c>
      <c r="DR23" s="58">
        <f t="shared" ref="DR23:DS23" si="24">+DR24+DR27+DR28</f>
        <v>2058643817.3600001</v>
      </c>
      <c r="DS23" s="58">
        <f t="shared" si="24"/>
        <v>2468039185.9899998</v>
      </c>
      <c r="DT23" s="58">
        <f t="shared" ref="DT23:DU23" si="25">+DT24+DT27+DT28</f>
        <v>2821243984.1399999</v>
      </c>
      <c r="DU23" s="58">
        <f t="shared" si="25"/>
        <v>2202819867.7800002</v>
      </c>
      <c r="DV23" s="58">
        <f t="shared" ref="DV23:DX23" si="26">+DV24+DV27+DV28</f>
        <v>2341271574.79</v>
      </c>
      <c r="DW23" s="58">
        <f t="shared" si="26"/>
        <v>2056139332.9199998</v>
      </c>
      <c r="DX23" s="58">
        <f t="shared" si="26"/>
        <v>2689737818.0100002</v>
      </c>
      <c r="DY23" s="58">
        <f t="shared" ref="DY23" si="27">+DY24+DY27+DY28</f>
        <v>3315360522.2999997</v>
      </c>
      <c r="DZ23" s="58">
        <f>+DZ24+DZ27+DZ28</f>
        <v>2714189534.1799998</v>
      </c>
      <c r="EA23" s="33">
        <f t="shared" si="20"/>
        <v>28917513142.389996</v>
      </c>
      <c r="EB23" s="58">
        <f>+EB24+EB27+EB28</f>
        <v>2274755648.1199999</v>
      </c>
      <c r="EC23" s="58">
        <f t="shared" ref="EC23:EN23" si="28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28"/>
        <v>2500911353.5099998</v>
      </c>
      <c r="EH23" s="58">
        <f t="shared" si="28"/>
        <v>3493446935.6700001</v>
      </c>
      <c r="EI23" s="58">
        <f t="shared" si="28"/>
        <v>2799271778.8499999</v>
      </c>
      <c r="EJ23" s="58">
        <f t="shared" si="28"/>
        <v>2338190026.6700001</v>
      </c>
      <c r="EK23" s="58">
        <f t="shared" si="28"/>
        <v>3257522142.9299998</v>
      </c>
      <c r="EL23" s="58">
        <f t="shared" si="28"/>
        <v>3336746540.21</v>
      </c>
      <c r="EM23" s="58">
        <f t="shared" si="28"/>
        <v>2727263098.2599998</v>
      </c>
      <c r="EN23" s="58">
        <f t="shared" si="28"/>
        <v>32796195031.810001</v>
      </c>
      <c r="EO23" s="58">
        <f>+EO24+EO27+EO28</f>
        <v>2612490569.5300002</v>
      </c>
      <c r="EP23" s="58">
        <f>+EP24+EP27+EP28</f>
        <v>2332926579.7799997</v>
      </c>
      <c r="EQ23" s="58">
        <f>+EQ24+EQ27+EQ28</f>
        <v>2541500781.6900001</v>
      </c>
      <c r="ER23" s="58">
        <f>+ER24+ER27+ER28</f>
        <v>2388588517.71</v>
      </c>
      <c r="ES23" s="58">
        <f>+ES24+ES27+ES28</f>
        <v>2886998482.9399996</v>
      </c>
      <c r="ET23" s="58">
        <f t="shared" si="16"/>
        <v>12762504931.649998</v>
      </c>
      <c r="EU23" s="78"/>
      <c r="EV23" s="78"/>
    </row>
    <row r="24" spans="1:152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5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29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7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8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9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0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1"/>
        <v>25213312999.02</v>
      </c>
      <c r="DB24" s="24">
        <v>1746636015.0599999</v>
      </c>
      <c r="DC24" s="24">
        <f t="shared" ref="DC24:DI24" si="30">+DC25+DC26</f>
        <v>1837029351.3099999</v>
      </c>
      <c r="DD24" s="24">
        <f t="shared" si="30"/>
        <v>2179583510.4400001</v>
      </c>
      <c r="DE24" s="24">
        <f t="shared" si="30"/>
        <v>2090645863.21</v>
      </c>
      <c r="DF24" s="24">
        <f t="shared" si="30"/>
        <v>2477793414.5700002</v>
      </c>
      <c r="DG24" s="24">
        <f t="shared" si="30"/>
        <v>2185507261.29</v>
      </c>
      <c r="DH24" s="24">
        <f t="shared" si="30"/>
        <v>2002124509.95</v>
      </c>
      <c r="DI24" s="24">
        <f t="shared" si="30"/>
        <v>2412325928.5700002</v>
      </c>
      <c r="DJ24" s="20">
        <f t="shared" ref="DJ24:DK24" si="31">+DJ25+DJ26</f>
        <v>2333875308.2800002</v>
      </c>
      <c r="DK24" s="20">
        <f t="shared" si="31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3"/>
        <v>27286640744.080002</v>
      </c>
      <c r="DO24" s="59">
        <f t="shared" ref="DO24:DU24" si="32">+DO25+DO26</f>
        <v>1875088495.8299999</v>
      </c>
      <c r="DP24" s="59">
        <f t="shared" si="32"/>
        <v>1882851023.8800001</v>
      </c>
      <c r="DQ24" s="59">
        <f t="shared" si="32"/>
        <v>2440101414.4099998</v>
      </c>
      <c r="DR24" s="59">
        <v>2039731074.71</v>
      </c>
      <c r="DS24" s="59">
        <f t="shared" si="32"/>
        <v>2452273131.9299998</v>
      </c>
      <c r="DT24" s="59">
        <f t="shared" si="32"/>
        <v>2803798701.8199997</v>
      </c>
      <c r="DU24" s="59">
        <f t="shared" si="32"/>
        <v>2185181881.21</v>
      </c>
      <c r="DV24" s="59">
        <f t="shared" ref="DV24:DX24" si="33">+DV25+DV26</f>
        <v>2323512706.5599999</v>
      </c>
      <c r="DW24" s="59">
        <f t="shared" si="33"/>
        <v>2043268461.3099999</v>
      </c>
      <c r="DX24" s="59">
        <f t="shared" si="33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0"/>
        <v>28702773341.600002</v>
      </c>
      <c r="EB24" s="59">
        <f>+EB25+EB26</f>
        <v>2254247636.46</v>
      </c>
      <c r="EC24" s="59">
        <f t="shared" ref="EC24:EN24" si="34">+EC25+EC26</f>
        <v>2124990394.01</v>
      </c>
      <c r="ED24" s="59">
        <f>+ED25+ED26</f>
        <v>2476124382.8499999</v>
      </c>
      <c r="EE24" s="59">
        <f t="shared" si="34"/>
        <v>2288104573.0100002</v>
      </c>
      <c r="EF24" s="59">
        <f t="shared" si="34"/>
        <v>2747347197.1100001</v>
      </c>
      <c r="EG24" s="59">
        <f t="shared" si="34"/>
        <v>2480925968.8699999</v>
      </c>
      <c r="EH24" s="59">
        <f t="shared" si="34"/>
        <v>3430190320.0300002</v>
      </c>
      <c r="EI24" s="59">
        <f t="shared" si="34"/>
        <v>2775149384.98</v>
      </c>
      <c r="EJ24" s="59">
        <f t="shared" si="34"/>
        <v>2314586290.6500001</v>
      </c>
      <c r="EK24" s="59">
        <f t="shared" si="34"/>
        <v>3194072300.3699999</v>
      </c>
      <c r="EL24" s="59">
        <f t="shared" si="34"/>
        <v>3312967814.6999998</v>
      </c>
      <c r="EM24" s="59">
        <f t="shared" si="34"/>
        <v>2697332431.7399998</v>
      </c>
      <c r="EN24" s="58">
        <f t="shared" si="34"/>
        <v>32096038694.780003</v>
      </c>
      <c r="EO24" s="59">
        <f>+EO25+EO26</f>
        <v>2539692431.1500001</v>
      </c>
      <c r="EP24" s="59">
        <f>+EP25+EP26</f>
        <v>2312221543.29</v>
      </c>
      <c r="EQ24" s="59">
        <f>+EQ25+EQ26</f>
        <v>2538277690.1399999</v>
      </c>
      <c r="ER24" s="59">
        <f>+ER25+ER26</f>
        <v>2353517913.4299998</v>
      </c>
      <c r="ES24" s="59">
        <f>+ES25+ES26</f>
        <v>2882700459.9899998</v>
      </c>
      <c r="ET24" s="58">
        <f t="shared" si="16"/>
        <v>12626410038</v>
      </c>
      <c r="EU24" s="78"/>
      <c r="EV24" s="78"/>
    </row>
    <row r="25" spans="1:152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5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29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7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8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9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0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1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3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0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7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60">
        <v>2882700459.9899998</v>
      </c>
      <c r="ET25" s="76">
        <f t="shared" si="16"/>
        <v>12626410038</v>
      </c>
      <c r="EU25" s="78"/>
      <c r="EV25" s="78"/>
    </row>
    <row r="26" spans="1:152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5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29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7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8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9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0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1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3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0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7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60">
        <v>0</v>
      </c>
      <c r="ET26" s="76">
        <f t="shared" si="16"/>
        <v>0</v>
      </c>
      <c r="EU26" s="78"/>
      <c r="EV26" s="78"/>
    </row>
    <row r="27" spans="1:152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5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29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7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8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9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0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1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3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0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7"/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8">
        <f t="shared" si="16"/>
        <v>0</v>
      </c>
      <c r="EU27" s="78"/>
      <c r="EV27" s="78"/>
    </row>
    <row r="28" spans="1:152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5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29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7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8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9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0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1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35">+DH29+DH31</f>
        <v>13075657.57</v>
      </c>
      <c r="DI28" s="24">
        <f t="shared" si="35"/>
        <v>12926516.609999999</v>
      </c>
      <c r="DJ28" s="20">
        <f t="shared" si="35"/>
        <v>12295790.52</v>
      </c>
      <c r="DK28" s="20">
        <f t="shared" si="35"/>
        <v>10112077.509999998</v>
      </c>
      <c r="DL28" s="20">
        <f t="shared" si="35"/>
        <v>11236380.800000001</v>
      </c>
      <c r="DM28" s="20">
        <f t="shared" si="35"/>
        <v>13931688.739999998</v>
      </c>
      <c r="DN28" s="31">
        <f t="shared" si="13"/>
        <v>159960696.81</v>
      </c>
      <c r="DO28" s="59">
        <f t="shared" si="35"/>
        <v>18585019.329999998</v>
      </c>
      <c r="DP28" s="59">
        <f t="shared" ref="DP28:DQ28" si="36">+DP29+DP31</f>
        <v>13184381.26</v>
      </c>
      <c r="DQ28" s="59">
        <f t="shared" si="36"/>
        <v>20257170.210000001</v>
      </c>
      <c r="DR28" s="59">
        <f t="shared" ref="DR28:DV28" si="37">+DR29+DR31</f>
        <v>18912742.649999999</v>
      </c>
      <c r="DS28" s="59">
        <f t="shared" si="37"/>
        <v>15766054.059999999</v>
      </c>
      <c r="DT28" s="59">
        <f t="shared" si="37"/>
        <v>17445282.32</v>
      </c>
      <c r="DU28" s="59">
        <f t="shared" si="37"/>
        <v>17637986.57</v>
      </c>
      <c r="DV28" s="59">
        <f t="shared" si="37"/>
        <v>17758868.23</v>
      </c>
      <c r="DW28" s="59">
        <f t="shared" ref="DW28:DX28" si="38">+DW29+DW31</f>
        <v>12870871.609999999</v>
      </c>
      <c r="DX28" s="59">
        <f t="shared" si="38"/>
        <v>20379510.649999999</v>
      </c>
      <c r="DY28" s="59">
        <f t="shared" ref="DY28" si="39">+DY29+DY31</f>
        <v>19414156.449999999</v>
      </c>
      <c r="DZ28" s="59">
        <f>+DZ29+DZ31</f>
        <v>22527757.450000003</v>
      </c>
      <c r="EA28" s="33">
        <f t="shared" si="20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0">+EE29+EE31</f>
        <v>57309151.290000007</v>
      </c>
      <c r="EF28" s="59">
        <f t="shared" si="40"/>
        <v>20848314.510000002</v>
      </c>
      <c r="EG28" s="59">
        <f t="shared" si="40"/>
        <v>19985384.640000001</v>
      </c>
      <c r="EH28" s="59">
        <f t="shared" si="40"/>
        <v>63256615.640000008</v>
      </c>
      <c r="EI28" s="59">
        <f t="shared" si="40"/>
        <v>24122393.869999997</v>
      </c>
      <c r="EJ28" s="59">
        <f t="shared" si="40"/>
        <v>23603736.02</v>
      </c>
      <c r="EK28" s="59">
        <f t="shared" si="40"/>
        <v>63449842.560000002</v>
      </c>
      <c r="EL28" s="59">
        <f t="shared" si="40"/>
        <v>23778725.510000002</v>
      </c>
      <c r="EM28" s="59">
        <f t="shared" si="40"/>
        <v>29930666.52</v>
      </c>
      <c r="EN28" s="58">
        <f>+EN29+EN31</f>
        <v>700156337.03000009</v>
      </c>
      <c r="EO28" s="59">
        <f>+EO29+EO31+EO30</f>
        <v>72798138.379999995</v>
      </c>
      <c r="EP28" s="59">
        <f>+EP29+EP31+EP30</f>
        <v>20705036.489999998</v>
      </c>
      <c r="EQ28" s="59">
        <f>+EQ29+EQ31+EQ30</f>
        <v>3223091.55</v>
      </c>
      <c r="ER28" s="59">
        <f>+ER29+ER31+ER30</f>
        <v>35070604.280000001</v>
      </c>
      <c r="ES28" s="59">
        <f>+ES29+ES31+ES30</f>
        <v>4298022.95</v>
      </c>
      <c r="ET28" s="58">
        <f t="shared" si="16"/>
        <v>136094893.64999998</v>
      </c>
      <c r="EU28" s="78"/>
      <c r="EV28" s="78"/>
    </row>
    <row r="29" spans="1:152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5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29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7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8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9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0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1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3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0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7"/>
        <v>236551216.60000005</v>
      </c>
      <c r="EO29" s="60">
        <v>44211819.399999999</v>
      </c>
      <c r="EP29" s="60">
        <v>19000641.199999999</v>
      </c>
      <c r="EQ29" s="60">
        <v>0</v>
      </c>
      <c r="ER29" s="60">
        <v>0</v>
      </c>
      <c r="ES29" s="60">
        <v>0</v>
      </c>
      <c r="ET29" s="76">
        <f t="shared" si="16"/>
        <v>63212460.599999994</v>
      </c>
      <c r="EU29" s="78"/>
      <c r="EV29" s="78"/>
    </row>
    <row r="30" spans="1:152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60">
        <v>774161.85</v>
      </c>
      <c r="ET30" s="77">
        <f t="shared" si="16"/>
        <v>57652129.240000002</v>
      </c>
      <c r="EU30" s="78"/>
      <c r="EV30" s="78"/>
    </row>
    <row r="31" spans="1:152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5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29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7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8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9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0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1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3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0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7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60">
        <v>3523861.1</v>
      </c>
      <c r="ET31" s="76">
        <f t="shared" si="16"/>
        <v>15230303.810000001</v>
      </c>
      <c r="EU31" s="78"/>
      <c r="EV31" s="78"/>
    </row>
    <row r="32" spans="1:152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5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7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8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9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0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1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3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0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60"/>
      <c r="ET32" s="76">
        <f t="shared" si="16"/>
        <v>0</v>
      </c>
      <c r="EU32" s="78"/>
      <c r="EV32" s="78"/>
    </row>
    <row r="33" spans="1:152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5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7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8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9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0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1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1">+DH34+DH35+DH36</f>
        <v>5513364.8899999997</v>
      </c>
      <c r="DI33" s="33">
        <f t="shared" si="41"/>
        <v>6331396.5300000003</v>
      </c>
      <c r="DJ33" s="33">
        <f t="shared" si="41"/>
        <v>8160672.3600000013</v>
      </c>
      <c r="DK33" s="33">
        <f t="shared" si="41"/>
        <v>6737875.46</v>
      </c>
      <c r="DL33" s="33">
        <f t="shared" si="41"/>
        <v>9874354.9199999999</v>
      </c>
      <c r="DM33" s="33">
        <f t="shared" si="41"/>
        <v>15330110.17</v>
      </c>
      <c r="DN33" s="31">
        <f t="shared" si="13"/>
        <v>86962544.489999995</v>
      </c>
      <c r="DO33" s="58">
        <f t="shared" si="41"/>
        <v>7457697.3600000003</v>
      </c>
      <c r="DP33" s="58">
        <f t="shared" si="41"/>
        <v>5184598.68</v>
      </c>
      <c r="DQ33" s="58">
        <f t="shared" si="41"/>
        <v>7720113.75</v>
      </c>
      <c r="DR33" s="58">
        <f t="shared" ref="DR33:DV33" si="42">+DR34+DR35+DR36</f>
        <v>6220518.8399999999</v>
      </c>
      <c r="DS33" s="58">
        <f t="shared" si="42"/>
        <v>6966425.2300000004</v>
      </c>
      <c r="DT33" s="58">
        <f t="shared" si="42"/>
        <v>161494586.53</v>
      </c>
      <c r="DU33" s="58">
        <f t="shared" si="42"/>
        <v>95619988.920000002</v>
      </c>
      <c r="DV33" s="58">
        <f t="shared" si="42"/>
        <v>62145300.810000002</v>
      </c>
      <c r="DW33" s="58">
        <f t="shared" ref="DW33:DX33" si="43">+DW34+DW35+DW36</f>
        <v>82297495.840000004</v>
      </c>
      <c r="DX33" s="58">
        <f t="shared" si="43"/>
        <v>12323798.02</v>
      </c>
      <c r="DY33" s="58">
        <f t="shared" ref="DY33" si="44">+DY34+DY35+DY36</f>
        <v>96122185.299999997</v>
      </c>
      <c r="DZ33" s="58">
        <f>+DZ34+DZ35+DZ36</f>
        <v>169668590.55000001</v>
      </c>
      <c r="EA33" s="33">
        <f t="shared" si="20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45">+EF34+EF35+EF36</f>
        <v>135797514.81999999</v>
      </c>
      <c r="EG33" s="58">
        <f t="shared" si="45"/>
        <v>144318665.34</v>
      </c>
      <c r="EH33" s="58">
        <f t="shared" si="45"/>
        <v>102829828.41</v>
      </c>
      <c r="EI33" s="58">
        <f t="shared" si="45"/>
        <v>95593315.820000008</v>
      </c>
      <c r="EJ33" s="58">
        <f t="shared" si="45"/>
        <v>222003584.78</v>
      </c>
      <c r="EK33" s="58">
        <f t="shared" si="45"/>
        <v>100903218.80999999</v>
      </c>
      <c r="EL33" s="58">
        <f t="shared" si="45"/>
        <v>116761994.75999999</v>
      </c>
      <c r="EM33" s="58">
        <f t="shared" si="45"/>
        <v>119526050.40000001</v>
      </c>
      <c r="EN33" s="58">
        <f>+EN34+EN35+EN36</f>
        <v>1332828707.9400001</v>
      </c>
      <c r="EO33" s="58">
        <f>+EO34+EO35+EO36</f>
        <v>80121330.070000008</v>
      </c>
      <c r="EP33" s="58">
        <f>+EP34+EP35+EP36</f>
        <v>37592196.100000001</v>
      </c>
      <c r="EQ33" s="58">
        <f>+EQ34+EQ35+EQ36</f>
        <v>99419596</v>
      </c>
      <c r="ER33" s="58">
        <f>+ER34+ER35+ER36</f>
        <v>90754746.569999993</v>
      </c>
      <c r="ES33" s="58">
        <f>+ES34+ES35+ES36</f>
        <v>129025042.42999999</v>
      </c>
      <c r="ET33" s="58">
        <f t="shared" si="16"/>
        <v>436912911.17000002</v>
      </c>
      <c r="EU33" s="78"/>
      <c r="EV33" s="78"/>
    </row>
    <row r="34" spans="1:152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5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46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7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8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9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0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1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3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0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7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60">
        <v>198000</v>
      </c>
      <c r="ET34" s="76">
        <f t="shared" si="16"/>
        <v>898500</v>
      </c>
      <c r="EU34" s="78"/>
      <c r="EV34" s="78"/>
    </row>
    <row r="35" spans="1:152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5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46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7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8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9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0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1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3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0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7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60">
        <v>155890</v>
      </c>
      <c r="ET35" s="76">
        <f t="shared" si="16"/>
        <v>1519880</v>
      </c>
      <c r="EU35" s="78"/>
      <c r="EV35" s="78"/>
    </row>
    <row r="36" spans="1:152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5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46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7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8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9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0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1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3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0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7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60">
        <f>128671002.71+149.72</f>
        <v>128671152.42999999</v>
      </c>
      <c r="ET36" s="76">
        <f t="shared" si="16"/>
        <v>434494531.17000002</v>
      </c>
      <c r="EU36" s="78"/>
      <c r="EV36" s="78"/>
    </row>
    <row r="37" spans="1:152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5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7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8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9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0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1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3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60"/>
      <c r="ET37" s="76">
        <f t="shared" si="16"/>
        <v>0</v>
      </c>
      <c r="EU37" s="78"/>
      <c r="EV37" s="78"/>
    </row>
    <row r="38" spans="1:152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5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7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8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9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0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1"/>
        <v>95600373212.479996</v>
      </c>
      <c r="DB38" s="35">
        <v>6622221997.5900002</v>
      </c>
      <c r="DC38" s="35">
        <f t="shared" ref="DC38:DE38" si="47">+DC33+DC23+DC11</f>
        <v>7232576440.6099997</v>
      </c>
      <c r="DD38" s="35">
        <f t="shared" si="47"/>
        <v>8308274295.75</v>
      </c>
      <c r="DE38" s="35">
        <f t="shared" si="47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3"/>
        <v>102673578899.68999</v>
      </c>
      <c r="DO38" s="61">
        <f t="shared" ref="DO38:DV38" si="48">+DO33+DO23+DO11</f>
        <v>8097416784.3200006</v>
      </c>
      <c r="DP38" s="61">
        <f t="shared" si="48"/>
        <v>7812958900.3500004</v>
      </c>
      <c r="DQ38" s="61">
        <f t="shared" si="48"/>
        <v>9350405726.4900017</v>
      </c>
      <c r="DR38" s="61">
        <f t="shared" si="48"/>
        <v>8216617716.9200001</v>
      </c>
      <c r="DS38" s="61">
        <f t="shared" si="48"/>
        <v>9714630664.9099998</v>
      </c>
      <c r="DT38" s="61">
        <f t="shared" si="48"/>
        <v>9671671716.5599995</v>
      </c>
      <c r="DU38" s="61">
        <f t="shared" si="48"/>
        <v>9306928122.6299992</v>
      </c>
      <c r="DV38" s="61">
        <f t="shared" si="48"/>
        <v>10144122884.619999</v>
      </c>
      <c r="DW38" s="61">
        <f t="shared" ref="DW38:DX38" si="49">+DW33+DW23+DW11</f>
        <v>8680648660.6599998</v>
      </c>
      <c r="DX38" s="61">
        <f t="shared" si="49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0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0">+ED11+ED23+ED33</f>
        <v>10605377052.23</v>
      </c>
      <c r="EE38" s="61">
        <f t="shared" si="50"/>
        <v>10085935130.59</v>
      </c>
      <c r="EF38" s="61">
        <f>+EF11+EF23+EF33</f>
        <v>12044714974.33</v>
      </c>
      <c r="EG38" s="61">
        <f t="shared" ref="EG38:EM38" si="51">+EG11+EG23+EG33</f>
        <v>11023303618.42</v>
      </c>
      <c r="EH38" s="61">
        <f t="shared" si="51"/>
        <v>12522015301.190001</v>
      </c>
      <c r="EI38" s="61">
        <f t="shared" si="51"/>
        <v>12028375954.210001</v>
      </c>
      <c r="EJ38" s="61">
        <f t="shared" si="51"/>
        <v>10397584894.620001</v>
      </c>
      <c r="EK38" s="61">
        <f t="shared" si="51"/>
        <v>13698474319.25</v>
      </c>
      <c r="EL38" s="61">
        <f t="shared" si="51"/>
        <v>13500787227.769999</v>
      </c>
      <c r="EM38" s="61">
        <f t="shared" si="51"/>
        <v>11916337067.120001</v>
      </c>
      <c r="EN38" s="61">
        <f>+SUM(EB38:EM38)</f>
        <v>137132761080.38</v>
      </c>
      <c r="EO38" s="61">
        <f>+EO11+EO23+EO33</f>
        <v>11489017706.85</v>
      </c>
      <c r="EP38" s="61">
        <f>+EP11+EP23+EP33</f>
        <v>9939203179.7900009</v>
      </c>
      <c r="EQ38" s="61">
        <f>+EQ11+EQ23+EQ33</f>
        <v>11262223219.610001</v>
      </c>
      <c r="ER38" s="61">
        <f>+ER11+ER23+ER33</f>
        <v>10762132492.57</v>
      </c>
      <c r="ES38" s="61">
        <f>+ES11+ES23+ES33</f>
        <v>12898635592.029999</v>
      </c>
      <c r="ET38" s="61">
        <f t="shared" si="16"/>
        <v>56351212190.849998</v>
      </c>
      <c r="EU38" s="78"/>
      <c r="EV38" s="78"/>
    </row>
    <row r="39" spans="1:152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45"/>
      <c r="EB39" s="45"/>
      <c r="EC39" s="45">
        <f>+EC38+EB38</f>
        <v>19309855540.650002</v>
      </c>
      <c r="ED39" s="45"/>
      <c r="EN39" s="45"/>
      <c r="EO39" s="48">
        <f>+SUM(EO38:EQ38)</f>
        <v>32690444106.25</v>
      </c>
    </row>
    <row r="40" spans="1:152" s="67" customFormat="1" ht="15.75" x14ac:dyDescent="0.25">
      <c r="A40" s="66" t="s">
        <v>45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59"/>
      <c r="EO40" s="59"/>
      <c r="EP40" s="59"/>
      <c r="EQ40" s="59"/>
      <c r="ER40" s="59"/>
      <c r="ES40" s="59"/>
    </row>
    <row r="41" spans="1:152" ht="15.75" x14ac:dyDescent="0.25">
      <c r="A41" s="66"/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45"/>
      <c r="EB41" s="45">
        <f>+SUM(EB38:ED38)</f>
        <v>29915232592.880001</v>
      </c>
      <c r="EC41" s="45"/>
      <c r="ED41" s="45"/>
      <c r="EN41" s="59"/>
    </row>
    <row r="42" spans="1:152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52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  <c r="ES43" s="59"/>
    </row>
    <row r="44" spans="1:152" x14ac:dyDescent="0.25">
      <c r="DF44" s="45"/>
      <c r="DN44" s="45"/>
      <c r="DO44" s="45"/>
    </row>
    <row r="45" spans="1:152" x14ac:dyDescent="0.25">
      <c r="DF45" s="49"/>
      <c r="DN45" s="4"/>
      <c r="DO45" s="4"/>
    </row>
    <row r="46" spans="1:152" x14ac:dyDescent="0.25">
      <c r="CU46" s="4"/>
      <c r="DE46" s="45"/>
      <c r="DF46" s="49"/>
      <c r="DH46" s="48"/>
      <c r="DI46" s="48"/>
      <c r="DN46" s="45"/>
      <c r="DO46" s="45"/>
    </row>
    <row r="47" spans="1:152" x14ac:dyDescent="0.25">
      <c r="DF47" s="48"/>
      <c r="DN47" s="4"/>
      <c r="DO47" s="4"/>
    </row>
    <row r="48" spans="1:152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CB8:CM8"/>
    <mergeCell ref="CO8:CZ8"/>
    <mergeCell ref="DB8:DM8"/>
    <mergeCell ref="BN8:BN9"/>
    <mergeCell ref="EO8:ES8"/>
    <mergeCell ref="EB8:EM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BB8:BM8"/>
    <mergeCell ref="BO8:BZ8"/>
    <mergeCell ref="CA8:CA9"/>
    <mergeCell ref="CN8:CN9"/>
    <mergeCell ref="DO8:DZ8"/>
  </mergeCells>
  <pageMargins left="0.7" right="0.7" top="0.75" bottom="0.75" header="0.3" footer="0.3"/>
  <pageSetup orientation="portrait" r:id="rId1"/>
  <ignoredErrors>
    <ignoredError sqref="DE14:DF14 AA38 BA31:BA38 BA11:BA29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customXml/itemProps2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2019-06-28T12:45:53Z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