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5. Mayo\Estados Financieros\Portal\"/>
    </mc:Choice>
  </mc:AlternateContent>
  <xr:revisionPtr revIDLastSave="0" documentId="13_ncr:1_{63F091AF-FDDC-459F-A07A-8CB18F0BD0D9}" xr6:coauthVersionLast="47" xr6:coauthVersionMax="47" xr10:uidLastSave="{00000000-0000-0000-0000-000000000000}"/>
  <bookViews>
    <workbookView xWindow="28680" yWindow="-120" windowWidth="29040" windowHeight="15840" xr2:uid="{2BD53EDE-0851-40EE-B325-CE1EF12E8A22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I20" i="1"/>
  <c r="L20" i="1"/>
  <c r="G20" i="1"/>
  <c r="J20" i="1"/>
  <c r="K19" i="1"/>
  <c r="I19" i="1"/>
  <c r="L19" i="1"/>
  <c r="G19" i="1"/>
  <c r="J19" i="1"/>
  <c r="K18" i="1"/>
  <c r="I18" i="1"/>
  <c r="L18" i="1"/>
  <c r="G18" i="1"/>
  <c r="J18" i="1"/>
  <c r="K17" i="1"/>
  <c r="L17" i="1" s="1"/>
  <c r="I17" i="1"/>
  <c r="G17" i="1"/>
  <c r="J17" i="1"/>
  <c r="K16" i="1"/>
  <c r="I16" i="1"/>
  <c r="L16" i="1"/>
  <c r="G16" i="1"/>
  <c r="J16" i="1"/>
  <c r="K15" i="1"/>
  <c r="I15" i="1"/>
  <c r="G15" i="1"/>
  <c r="K11" i="1"/>
  <c r="I11" i="1"/>
  <c r="L11" i="1"/>
  <c r="G11" i="1"/>
  <c r="J11" i="1"/>
  <c r="K10" i="1"/>
  <c r="I10" i="1"/>
  <c r="L10" i="1"/>
  <c r="G10" i="1"/>
  <c r="J10" i="1"/>
  <c r="K9" i="1"/>
  <c r="I9" i="1"/>
  <c r="L9" i="1"/>
  <c r="G9" i="1"/>
  <c r="J9" i="1"/>
  <c r="K8" i="1"/>
  <c r="I8" i="1"/>
  <c r="L8" i="1"/>
  <c r="G8" i="1"/>
  <c r="J8" i="1"/>
  <c r="J15" i="1" l="1"/>
  <c r="L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<sst xmlns="http://schemas.openxmlformats.org/spreadsheetml/2006/main" count="25" uniqueCount="24">
  <si>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</si>
  <si>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Mayo de 2024 y 2023</t>
  </si>
  <si>
    <t>(Valores en RD$ pesos)</t>
  </si>
  <si>
    <t xml:space="preserve">Notas 2021 </t>
  </si>
  <si>
    <t>Diferencia</t>
  </si>
  <si>
    <t xml:space="preserve">Notas 2020 </t>
  </si>
  <si>
    <t xml:space="preserve">Ingresos 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</si>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</sst>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DEFF31-5BD6-4B9B-A1F8-809D6194BCE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1127592</xdr:colOff>
      <xdr:row>26</xdr:row>
      <xdr:rowOff>28014</xdr:rowOff>
    </xdr:from>
    <xdr:to>
      <xdr:col>7</xdr:col>
      <xdr:colOff>468779</xdr:colOff>
      <xdr:row>34</xdr:row>
      <xdr:rowOff>75426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35C649-6915-492A-91E8-BE4FEA10CD0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092" y="4426323"/>
          <a:ext cx="3711481" cy="1392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5.%20Mayo\Estados%20Financieros\Estados%20Financieros%20Mayo%202024.xlsx" TargetMode="External"/><Relationship Id="rId1" Type="http://schemas.openxmlformats.org/officeDocument/2006/relationships/externalLinkPath" Target="/DGA/2024/5.%20Mayo/Estados%20Financieros/Estados%20Financieros%20Mayo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5"/>
      <sheetName val="Balanza 202305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512">
          <cell r="O512">
            <v>20724508.059999999</v>
          </cell>
          <cell r="Q512">
            <v>0</v>
          </cell>
        </row>
        <row r="545">
          <cell r="O545">
            <v>120111791.79000001</v>
          </cell>
          <cell r="Q545">
            <v>315527792</v>
          </cell>
        </row>
        <row r="551">
          <cell r="O551">
            <v>289777278.61000001</v>
          </cell>
          <cell r="Q551">
            <v>0</v>
          </cell>
        </row>
        <row r="567">
          <cell r="O567">
            <v>5119056908.1000004</v>
          </cell>
          <cell r="Q567">
            <v>60147690</v>
          </cell>
        </row>
        <row r="591">
          <cell r="O591">
            <v>505647995.99000001</v>
          </cell>
          <cell r="Q591">
            <v>4752170058.2399998</v>
          </cell>
        </row>
        <row r="613">
          <cell r="O613" t="e">
            <v>#REF!</v>
          </cell>
          <cell r="Q613">
            <v>223321574.19999999</v>
          </cell>
        </row>
        <row r="676">
          <cell r="O676" t="e">
            <v>#REF!</v>
          </cell>
          <cell r="Q676">
            <v>111228071.90000002</v>
          </cell>
        </row>
        <row r="689">
          <cell r="O689" t="e">
            <v>#REF!</v>
          </cell>
          <cell r="Q689">
            <v>139589875.35999998</v>
          </cell>
        </row>
        <row r="759">
          <cell r="O759" t="e">
            <v>#REF!</v>
          </cell>
          <cell r="Q759">
            <v>79415723.620000005</v>
          </cell>
        </row>
        <row r="770">
          <cell r="O770" t="e">
            <v>#REF!</v>
          </cell>
          <cell r="Q770">
            <v>9536909</v>
          </cell>
        </row>
      </sheetData>
      <sheetData sheetId="9">
        <row r="3">
          <cell r="I3">
            <v>50000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1392347798.76</v>
          </cell>
          <cell r="J41">
            <v>1.1000000000000001</v>
          </cell>
        </row>
        <row r="42">
          <cell r="I42">
            <v>13406006.359999999</v>
          </cell>
          <cell r="J42">
            <v>1.1000000000000001</v>
          </cell>
        </row>
        <row r="43">
          <cell r="I43">
            <v>22744692.5</v>
          </cell>
          <cell r="J43">
            <v>1.1000000000000001</v>
          </cell>
        </row>
        <row r="44">
          <cell r="I44">
            <v>48367057.670000002</v>
          </cell>
          <cell r="J44">
            <v>1.1000000000000001</v>
          </cell>
        </row>
        <row r="45">
          <cell r="I45">
            <v>1253898.55</v>
          </cell>
          <cell r="J45">
            <v>1.1000000000000001</v>
          </cell>
        </row>
        <row r="46">
          <cell r="I46">
            <v>32452972.93</v>
          </cell>
          <cell r="J46">
            <v>1.1000000000000001</v>
          </cell>
        </row>
        <row r="47">
          <cell r="I47">
            <v>1866800139.3199999</v>
          </cell>
          <cell r="J47">
            <v>1.1000000000000001</v>
          </cell>
        </row>
        <row r="48">
          <cell r="I48">
            <v>232309.56</v>
          </cell>
          <cell r="J48">
            <v>1.1000000000000001</v>
          </cell>
        </row>
        <row r="49">
          <cell r="I49">
            <v>57729010.280000001</v>
          </cell>
          <cell r="J49">
            <v>1.1000000000000001</v>
          </cell>
        </row>
        <row r="50">
          <cell r="I50">
            <v>2563819976.5599999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17749003.649999999</v>
          </cell>
          <cell r="J52">
            <v>1.1000000000000001</v>
          </cell>
        </row>
        <row r="53">
          <cell r="I53">
            <v>124279254.16</v>
          </cell>
          <cell r="J53">
            <v>1.1000000000000001</v>
          </cell>
        </row>
        <row r="54">
          <cell r="I54">
            <v>45900535.090000004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7629290.5800000001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5955989.9199999999</v>
          </cell>
          <cell r="J62">
            <v>1.2</v>
          </cell>
        </row>
        <row r="63">
          <cell r="I63">
            <v>5064568.68</v>
          </cell>
          <cell r="J63">
            <v>1.2</v>
          </cell>
        </row>
        <row r="64">
          <cell r="I64">
            <v>316069.18</v>
          </cell>
          <cell r="J64">
            <v>1.2</v>
          </cell>
        </row>
        <row r="65">
          <cell r="I65">
            <v>18514014.920000002</v>
          </cell>
          <cell r="J65">
            <v>1.1100000000000001</v>
          </cell>
        </row>
        <row r="66">
          <cell r="I66">
            <v>1813165.76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758503731.59000003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460141524.74000001</v>
          </cell>
          <cell r="J76">
            <v>1.9</v>
          </cell>
        </row>
        <row r="77">
          <cell r="I77">
            <v>23362619.280000001</v>
          </cell>
          <cell r="J77">
            <v>1.9</v>
          </cell>
        </row>
        <row r="78">
          <cell r="I78">
            <v>330043788.63</v>
          </cell>
          <cell r="J78">
            <v>1.9</v>
          </cell>
        </row>
        <row r="79">
          <cell r="I79">
            <v>336571012.72000003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147306667.66999999</v>
          </cell>
          <cell r="J82">
            <v>1.9</v>
          </cell>
        </row>
        <row r="83">
          <cell r="I83">
            <v>-317302227.14999998</v>
          </cell>
          <cell r="J83">
            <v>1.9</v>
          </cell>
        </row>
        <row r="84">
          <cell r="I84">
            <v>-88468641.260000005</v>
          </cell>
          <cell r="J84">
            <v>1.9</v>
          </cell>
        </row>
        <row r="85">
          <cell r="I85">
            <v>-829.58</v>
          </cell>
          <cell r="J85">
            <v>1.9</v>
          </cell>
        </row>
        <row r="86">
          <cell r="I86">
            <v>-340136436.67000002</v>
          </cell>
          <cell r="J86">
            <v>1.9</v>
          </cell>
        </row>
        <row r="87">
          <cell r="I87">
            <v>-649720085.92999995</v>
          </cell>
          <cell r="J87">
            <v>1.9</v>
          </cell>
        </row>
        <row r="88">
          <cell r="I88">
            <v>-2030094.86</v>
          </cell>
          <cell r="J88">
            <v>1.9</v>
          </cell>
        </row>
        <row r="89">
          <cell r="I89">
            <v>-1002886.33</v>
          </cell>
          <cell r="J89">
            <v>1.9</v>
          </cell>
        </row>
        <row r="90">
          <cell r="I90">
            <v>-316441472.85000002</v>
          </cell>
          <cell r="J90">
            <v>1.9</v>
          </cell>
        </row>
        <row r="91">
          <cell r="I91">
            <v>-13897446.52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130980</v>
          </cell>
          <cell r="J96">
            <v>1.9</v>
          </cell>
        </row>
        <row r="97">
          <cell r="I97">
            <v>0</v>
          </cell>
          <cell r="J97">
            <v>1.2</v>
          </cell>
        </row>
        <row r="98">
          <cell r="I98">
            <v>-72488839.310000002</v>
          </cell>
          <cell r="J98">
            <v>2.4</v>
          </cell>
        </row>
        <row r="99">
          <cell r="I99">
            <v>63522029.479999997</v>
          </cell>
          <cell r="J99">
            <v>2.4</v>
          </cell>
        </row>
        <row r="100">
          <cell r="I100">
            <v>-90252.14</v>
          </cell>
          <cell r="J100">
            <v>2.1</v>
          </cell>
        </row>
        <row r="101">
          <cell r="I101">
            <v>-4238142.33</v>
          </cell>
          <cell r="J101">
            <v>2.1</v>
          </cell>
        </row>
        <row r="102">
          <cell r="I102">
            <v>-20094.53</v>
          </cell>
          <cell r="J102">
            <v>2.4</v>
          </cell>
        </row>
        <row r="103">
          <cell r="I103">
            <v>-101812.08</v>
          </cell>
          <cell r="J103">
            <v>2.4</v>
          </cell>
        </row>
        <row r="104">
          <cell r="I104">
            <v>-46890514.420000002</v>
          </cell>
          <cell r="J104">
            <v>2.1</v>
          </cell>
        </row>
        <row r="105">
          <cell r="I105">
            <v>0</v>
          </cell>
          <cell r="J105">
            <v>2.1</v>
          </cell>
        </row>
        <row r="106">
          <cell r="I106">
            <v>-1694434.7</v>
          </cell>
          <cell r="J106">
            <v>2.1</v>
          </cell>
        </row>
        <row r="107">
          <cell r="I107">
            <v>-10388514.92</v>
          </cell>
          <cell r="J107">
            <v>2.1</v>
          </cell>
        </row>
        <row r="108">
          <cell r="I108">
            <v>0</v>
          </cell>
          <cell r="J108">
            <v>2.2000000000000002</v>
          </cell>
        </row>
        <row r="109">
          <cell r="I109">
            <v>0</v>
          </cell>
          <cell r="J109">
            <v>2.1</v>
          </cell>
        </row>
        <row r="110">
          <cell r="I110">
            <v>-37752.58</v>
          </cell>
          <cell r="J110">
            <v>2.1</v>
          </cell>
        </row>
        <row r="111">
          <cell r="I111">
            <v>0</v>
          </cell>
          <cell r="J111">
            <v>2.4</v>
          </cell>
        </row>
        <row r="112">
          <cell r="I112">
            <v>-4287961.2</v>
          </cell>
          <cell r="J112">
            <v>2.2000000000000002</v>
          </cell>
        </row>
        <row r="113">
          <cell r="I113">
            <v>-14124530.880000001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-13928125.109999999</v>
          </cell>
          <cell r="J115">
            <v>2.2000000000000002</v>
          </cell>
        </row>
        <row r="116">
          <cell r="I116">
            <v>0</v>
          </cell>
          <cell r="J116">
            <v>2.2000000000000002</v>
          </cell>
        </row>
        <row r="117">
          <cell r="I117">
            <v>-7663424.21</v>
          </cell>
          <cell r="J117">
            <v>2.2000000000000002</v>
          </cell>
        </row>
        <row r="118">
          <cell r="I118">
            <v>5152809.63</v>
          </cell>
          <cell r="J118">
            <v>2.2000000000000002</v>
          </cell>
        </row>
        <row r="119">
          <cell r="I119">
            <v>-35416.68</v>
          </cell>
          <cell r="J119">
            <v>2.4</v>
          </cell>
        </row>
        <row r="120">
          <cell r="I120">
            <v>-773.22</v>
          </cell>
          <cell r="J120">
            <v>2.4</v>
          </cell>
        </row>
        <row r="121">
          <cell r="I121">
            <v>-5632266.2999999998</v>
          </cell>
          <cell r="J121">
            <v>2.4</v>
          </cell>
        </row>
        <row r="122">
          <cell r="I122">
            <v>-2606999.25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-6965863.8399999999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-379910159.83999997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-17615207.5</v>
          </cell>
          <cell r="J130">
            <v>2.6</v>
          </cell>
        </row>
        <row r="131">
          <cell r="I131">
            <v>-133796.79</v>
          </cell>
          <cell r="J131">
            <v>2.6</v>
          </cell>
        </row>
        <row r="132">
          <cell r="I132">
            <v>-122798051.94</v>
          </cell>
          <cell r="J132">
            <v>2.6</v>
          </cell>
        </row>
        <row r="133">
          <cell r="I133">
            <v>-1481201.63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-184734208.59999999</v>
          </cell>
          <cell r="J138">
            <v>2.2999999999999998</v>
          </cell>
        </row>
        <row r="139">
          <cell r="I139">
            <v>-140067202.72999999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-3672145929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-20791240</v>
          </cell>
          <cell r="J143">
            <v>4.2</v>
          </cell>
        </row>
        <row r="144">
          <cell r="I144">
            <v>-2852448.26</v>
          </cell>
          <cell r="J144">
            <v>4.2</v>
          </cell>
        </row>
        <row r="145">
          <cell r="I145">
            <v>-71117486.909999996</v>
          </cell>
          <cell r="J145">
            <v>4.4000000000000004</v>
          </cell>
        </row>
        <row r="146">
          <cell r="I146">
            <v>-767083.13</v>
          </cell>
          <cell r="J146">
            <v>4.4000000000000004</v>
          </cell>
        </row>
        <row r="147">
          <cell r="I147">
            <v>-1537942.1</v>
          </cell>
          <cell r="J147">
            <v>4.4000000000000004</v>
          </cell>
        </row>
        <row r="148">
          <cell r="I148">
            <v>-1908408515.3599999</v>
          </cell>
          <cell r="J148">
            <v>4.0999999999999996</v>
          </cell>
        </row>
        <row r="149">
          <cell r="I149">
            <v>-7256162.0599999996</v>
          </cell>
          <cell r="J149">
            <v>4.4000000000000004</v>
          </cell>
        </row>
        <row r="150">
          <cell r="I150">
            <v>-31217495</v>
          </cell>
          <cell r="J150">
            <v>4.2</v>
          </cell>
        </row>
        <row r="151">
          <cell r="I151">
            <v>-16417650</v>
          </cell>
          <cell r="J151">
            <v>4.2</v>
          </cell>
        </row>
        <row r="152">
          <cell r="I152">
            <v>-24599709.23</v>
          </cell>
          <cell r="J152">
            <v>4.2</v>
          </cell>
        </row>
        <row r="153">
          <cell r="I153">
            <v>-776389</v>
          </cell>
          <cell r="J153">
            <v>4.2</v>
          </cell>
        </row>
        <row r="154">
          <cell r="I154">
            <v>-1164995.8</v>
          </cell>
          <cell r="J154">
            <v>4.2</v>
          </cell>
        </row>
        <row r="155">
          <cell r="I155">
            <v>-160653673.34999999</v>
          </cell>
          <cell r="J155">
            <v>4.0999999999999996</v>
          </cell>
        </row>
        <row r="156">
          <cell r="I156">
            <v>-9208100</v>
          </cell>
          <cell r="J156">
            <v>4.2</v>
          </cell>
        </row>
        <row r="157">
          <cell r="I157">
            <v>-13468346</v>
          </cell>
          <cell r="J157">
            <v>4.2</v>
          </cell>
        </row>
        <row r="158">
          <cell r="I158">
            <v>-906404.18</v>
          </cell>
          <cell r="J158">
            <v>4.2</v>
          </cell>
        </row>
        <row r="159">
          <cell r="I159">
            <v>-38288.25</v>
          </cell>
          <cell r="J159">
            <v>4.4000000000000004</v>
          </cell>
        </row>
        <row r="160">
          <cell r="I160">
            <v>-1436160</v>
          </cell>
          <cell r="J160">
            <v>4.3</v>
          </cell>
        </row>
        <row r="161">
          <cell r="I161">
            <v>-12466530</v>
          </cell>
          <cell r="J161">
            <v>4.2</v>
          </cell>
        </row>
        <row r="162">
          <cell r="I162">
            <v>-53262392.020000003</v>
          </cell>
          <cell r="J162">
            <v>4.2</v>
          </cell>
        </row>
        <row r="163">
          <cell r="I163">
            <v>-36485.4</v>
          </cell>
          <cell r="J163">
            <v>4.2</v>
          </cell>
        </row>
        <row r="164">
          <cell r="I164">
            <v>-2303862.84</v>
          </cell>
          <cell r="J164">
            <v>4.2</v>
          </cell>
        </row>
        <row r="165">
          <cell r="I165">
            <v>-800667.46</v>
          </cell>
          <cell r="J165">
            <v>4.2</v>
          </cell>
        </row>
        <row r="166">
          <cell r="I166">
            <v>-2239080</v>
          </cell>
          <cell r="J166">
            <v>4.2</v>
          </cell>
        </row>
        <row r="167">
          <cell r="I167">
            <v>-19059781.989999998</v>
          </cell>
          <cell r="J167">
            <v>4.2</v>
          </cell>
        </row>
        <row r="168">
          <cell r="I168">
            <v>-10012100</v>
          </cell>
          <cell r="J168">
            <v>4.2</v>
          </cell>
        </row>
        <row r="169">
          <cell r="I169">
            <v>-310000</v>
          </cell>
          <cell r="J169">
            <v>4.2</v>
          </cell>
        </row>
        <row r="170">
          <cell r="I170">
            <v>-140000</v>
          </cell>
          <cell r="J170">
            <v>4.2</v>
          </cell>
        </row>
        <row r="171">
          <cell r="I171">
            <v>-191372.29</v>
          </cell>
          <cell r="J171">
            <v>4.2</v>
          </cell>
        </row>
        <row r="172">
          <cell r="I172">
            <v>-71900</v>
          </cell>
          <cell r="J172">
            <v>4.2</v>
          </cell>
        </row>
        <row r="173">
          <cell r="I173">
            <v>12978403.42</v>
          </cell>
          <cell r="J173">
            <v>4.2</v>
          </cell>
        </row>
        <row r="174">
          <cell r="I174">
            <v>-5876.51</v>
          </cell>
          <cell r="J174">
            <v>4.4000000000000004</v>
          </cell>
        </row>
        <row r="175">
          <cell r="I175">
            <v>-500</v>
          </cell>
          <cell r="J175">
            <v>4.4000000000000004</v>
          </cell>
        </row>
        <row r="176">
          <cell r="I176">
            <v>-27988706.390000001</v>
          </cell>
          <cell r="J176">
            <v>4.4000000000000004</v>
          </cell>
        </row>
        <row r="177">
          <cell r="I177">
            <v>-1786879137.46</v>
          </cell>
          <cell r="J177">
            <v>4.3</v>
          </cell>
        </row>
        <row r="178">
          <cell r="I178">
            <v>-7792285.8300000001</v>
          </cell>
          <cell r="J178" t="str">
            <v>*</v>
          </cell>
        </row>
        <row r="179">
          <cell r="I179">
            <v>14932056</v>
          </cell>
          <cell r="J179">
            <v>5.0999999999999996</v>
          </cell>
        </row>
        <row r="180">
          <cell r="I180">
            <v>818843041.72000003</v>
          </cell>
          <cell r="J180">
            <v>5.0999999999999996</v>
          </cell>
        </row>
        <row r="181">
          <cell r="I181">
            <v>200396785.44</v>
          </cell>
          <cell r="J181">
            <v>5.0999999999999996</v>
          </cell>
        </row>
        <row r="182">
          <cell r="I182">
            <v>14108431.810000001</v>
          </cell>
          <cell r="J182">
            <v>5.0999999999999996</v>
          </cell>
        </row>
        <row r="183">
          <cell r="I183">
            <v>48377640</v>
          </cell>
          <cell r="J183">
            <v>5.0999999999999996</v>
          </cell>
        </row>
        <row r="184">
          <cell r="I184">
            <v>275668846.80000001</v>
          </cell>
          <cell r="J184">
            <v>5.0999999999999996</v>
          </cell>
        </row>
        <row r="185">
          <cell r="I185">
            <v>92475104.299999997</v>
          </cell>
          <cell r="J185">
            <v>5.0999999999999996</v>
          </cell>
        </row>
        <row r="186">
          <cell r="I186">
            <v>21625215.109999999</v>
          </cell>
          <cell r="J186">
            <v>5.0999999999999996</v>
          </cell>
        </row>
        <row r="187">
          <cell r="I187">
            <v>2678067.4300000002</v>
          </cell>
          <cell r="J187">
            <v>5.0999999999999996</v>
          </cell>
        </row>
        <row r="188">
          <cell r="I188">
            <v>92367104.299999997</v>
          </cell>
          <cell r="J188">
            <v>5.0999999999999996</v>
          </cell>
        </row>
        <row r="189">
          <cell r="I189">
            <v>47971290.719999999</v>
          </cell>
          <cell r="J189">
            <v>5.0999999999999996</v>
          </cell>
        </row>
        <row r="190">
          <cell r="I190">
            <v>21796596.960000001</v>
          </cell>
          <cell r="J190">
            <v>5.0999999999999996</v>
          </cell>
        </row>
        <row r="191">
          <cell r="I191">
            <v>71755310.939999998</v>
          </cell>
          <cell r="J191">
            <v>5.0999999999999996</v>
          </cell>
        </row>
        <row r="192">
          <cell r="I192">
            <v>73379381.980000004</v>
          </cell>
          <cell r="J192">
            <v>5.0999999999999996</v>
          </cell>
        </row>
        <row r="193">
          <cell r="I193">
            <v>10759326.699999999</v>
          </cell>
          <cell r="J193">
            <v>5.0999999999999996</v>
          </cell>
        </row>
        <row r="194">
          <cell r="I194">
            <v>0</v>
          </cell>
          <cell r="J194">
            <v>5.0999999999999996</v>
          </cell>
        </row>
        <row r="195">
          <cell r="I195">
            <v>2606.7199999999998</v>
          </cell>
          <cell r="J195">
            <v>5.0999999999999996</v>
          </cell>
        </row>
        <row r="196">
          <cell r="I196">
            <v>1946.42</v>
          </cell>
          <cell r="J196">
            <v>5.0999999999999996</v>
          </cell>
        </row>
        <row r="197">
          <cell r="I197">
            <v>233.59</v>
          </cell>
          <cell r="J197">
            <v>5.0999999999999996</v>
          </cell>
        </row>
        <row r="198">
          <cell r="I198">
            <v>0</v>
          </cell>
          <cell r="J198">
            <v>5.0999999999999996</v>
          </cell>
        </row>
        <row r="199">
          <cell r="I199">
            <v>0</v>
          </cell>
          <cell r="J199">
            <v>5.0999999999999996</v>
          </cell>
        </row>
        <row r="200">
          <cell r="I200">
            <v>10907.72</v>
          </cell>
          <cell r="J200">
            <v>5.3</v>
          </cell>
        </row>
        <row r="201">
          <cell r="I201">
            <v>26183688.43</v>
          </cell>
          <cell r="J201">
            <v>5.3</v>
          </cell>
        </row>
        <row r="202">
          <cell r="I202">
            <v>4669.24</v>
          </cell>
          <cell r="J202">
            <v>5.3</v>
          </cell>
        </row>
        <row r="203">
          <cell r="I203">
            <v>33353787.77</v>
          </cell>
          <cell r="J203">
            <v>5.3</v>
          </cell>
        </row>
        <row r="204">
          <cell r="I204">
            <v>39650143.399999999</v>
          </cell>
          <cell r="J204">
            <v>5.3</v>
          </cell>
        </row>
        <row r="205">
          <cell r="I205">
            <v>408694</v>
          </cell>
          <cell r="J205">
            <v>5.3</v>
          </cell>
        </row>
        <row r="206">
          <cell r="I206">
            <v>304886.01</v>
          </cell>
          <cell r="J206">
            <v>5.3</v>
          </cell>
        </row>
        <row r="207">
          <cell r="I207">
            <v>462795</v>
          </cell>
          <cell r="J207">
            <v>5.3</v>
          </cell>
        </row>
        <row r="208">
          <cell r="I208">
            <v>1557687.32</v>
          </cell>
          <cell r="J208">
            <v>5.5</v>
          </cell>
        </row>
        <row r="209">
          <cell r="I209">
            <v>360760</v>
          </cell>
          <cell r="J209">
            <v>5.3</v>
          </cell>
        </row>
        <row r="210">
          <cell r="I210">
            <v>225000</v>
          </cell>
          <cell r="J210">
            <v>5.0999999999999996</v>
          </cell>
        </row>
        <row r="211">
          <cell r="I211">
            <v>63466197.25</v>
          </cell>
          <cell r="J211">
            <v>5.0999999999999996</v>
          </cell>
        </row>
        <row r="212">
          <cell r="I212">
            <v>6443479.9500000002</v>
          </cell>
          <cell r="J212">
            <v>5.0999999999999996</v>
          </cell>
        </row>
        <row r="213">
          <cell r="I213">
            <v>106815440.45999999</v>
          </cell>
          <cell r="J213">
            <v>5.5</v>
          </cell>
        </row>
        <row r="214">
          <cell r="I214">
            <v>125000.02</v>
          </cell>
          <cell r="J214">
            <v>5.5</v>
          </cell>
        </row>
        <row r="215">
          <cell r="I215">
            <v>3063527.92</v>
          </cell>
          <cell r="J215">
            <v>5.5</v>
          </cell>
        </row>
        <row r="216">
          <cell r="I216">
            <v>1892167.76</v>
          </cell>
          <cell r="J216">
            <v>5.5</v>
          </cell>
        </row>
        <row r="217">
          <cell r="I217">
            <v>13127156.43</v>
          </cell>
          <cell r="J217">
            <v>5.5</v>
          </cell>
        </row>
        <row r="218">
          <cell r="I218">
            <v>630000</v>
          </cell>
          <cell r="J218">
            <v>5.5</v>
          </cell>
        </row>
        <row r="219">
          <cell r="I219">
            <v>1638574.01</v>
          </cell>
          <cell r="J219">
            <v>5.5</v>
          </cell>
        </row>
        <row r="220">
          <cell r="I220">
            <v>1770080</v>
          </cell>
          <cell r="J220">
            <v>5.5</v>
          </cell>
        </row>
        <row r="221">
          <cell r="I221">
            <v>7653858.5</v>
          </cell>
          <cell r="J221">
            <v>5.5</v>
          </cell>
        </row>
        <row r="222">
          <cell r="I222">
            <v>31113233.93</v>
          </cell>
          <cell r="J222">
            <v>5.5</v>
          </cell>
        </row>
        <row r="223">
          <cell r="I223">
            <v>1478700</v>
          </cell>
          <cell r="J223">
            <v>5.5</v>
          </cell>
        </row>
        <row r="224">
          <cell r="I224">
            <v>7935249.54</v>
          </cell>
          <cell r="J224">
            <v>5.5</v>
          </cell>
        </row>
        <row r="225">
          <cell r="I225">
            <v>14889974.699999999</v>
          </cell>
          <cell r="J225">
            <v>5.5</v>
          </cell>
        </row>
        <row r="226">
          <cell r="I226">
            <v>12828573.73</v>
          </cell>
          <cell r="J226">
            <v>5.5</v>
          </cell>
        </row>
        <row r="227">
          <cell r="I227">
            <v>47435127.789999999</v>
          </cell>
          <cell r="J227">
            <v>5.5</v>
          </cell>
        </row>
        <row r="228">
          <cell r="I228">
            <v>12869396.539999999</v>
          </cell>
          <cell r="J228">
            <v>5.5</v>
          </cell>
        </row>
        <row r="229">
          <cell r="I229">
            <v>457438.8</v>
          </cell>
          <cell r="J229">
            <v>5.5</v>
          </cell>
        </row>
        <row r="230">
          <cell r="I230">
            <v>1547086.55</v>
          </cell>
          <cell r="J230">
            <v>5.5</v>
          </cell>
        </row>
        <row r="231">
          <cell r="I231">
            <v>6293188.8399999999</v>
          </cell>
          <cell r="J231">
            <v>5.5</v>
          </cell>
        </row>
        <row r="232">
          <cell r="I232">
            <v>3834054.26</v>
          </cell>
          <cell r="J232">
            <v>5.5</v>
          </cell>
        </row>
        <row r="233">
          <cell r="I233">
            <v>4922431.9800000004</v>
          </cell>
          <cell r="J233">
            <v>5.5</v>
          </cell>
        </row>
        <row r="234">
          <cell r="I234">
            <v>321463.86</v>
          </cell>
          <cell r="J234">
            <v>5.5</v>
          </cell>
        </row>
        <row r="235">
          <cell r="I235">
            <v>944</v>
          </cell>
          <cell r="J235">
            <v>5.5</v>
          </cell>
        </row>
        <row r="236">
          <cell r="I236">
            <v>27329584.5</v>
          </cell>
          <cell r="J236">
            <v>5.5</v>
          </cell>
        </row>
        <row r="237">
          <cell r="I237">
            <v>504971.74</v>
          </cell>
          <cell r="J237">
            <v>5.6</v>
          </cell>
        </row>
        <row r="238">
          <cell r="I238">
            <v>5419962.1600000001</v>
          </cell>
          <cell r="J238">
            <v>5.5</v>
          </cell>
        </row>
        <row r="239">
          <cell r="I239">
            <v>3110639.98</v>
          </cell>
          <cell r="J239">
            <v>5.5</v>
          </cell>
        </row>
        <row r="240">
          <cell r="I240">
            <v>45843420.340000004</v>
          </cell>
          <cell r="J240">
            <v>5.5</v>
          </cell>
        </row>
        <row r="241">
          <cell r="I241">
            <v>63326903.869999997</v>
          </cell>
          <cell r="J241">
            <v>5.5</v>
          </cell>
        </row>
        <row r="242">
          <cell r="I242">
            <v>9927676.4000000004</v>
          </cell>
          <cell r="J242">
            <v>5.5</v>
          </cell>
        </row>
        <row r="243">
          <cell r="I243">
            <v>59172.85</v>
          </cell>
          <cell r="J243">
            <v>5.5</v>
          </cell>
        </row>
        <row r="244">
          <cell r="I244">
            <v>138391.94</v>
          </cell>
          <cell r="J244">
            <v>5.5</v>
          </cell>
        </row>
        <row r="245">
          <cell r="I245">
            <v>10549520.060000001</v>
          </cell>
          <cell r="J245">
            <v>5.5</v>
          </cell>
        </row>
        <row r="246">
          <cell r="I246">
            <v>139100</v>
          </cell>
          <cell r="J246">
            <v>5.5</v>
          </cell>
        </row>
        <row r="247">
          <cell r="I247">
            <v>53100</v>
          </cell>
          <cell r="J247">
            <v>5.5</v>
          </cell>
        </row>
        <row r="248">
          <cell r="I248">
            <v>386760.33</v>
          </cell>
          <cell r="J248">
            <v>5.5</v>
          </cell>
        </row>
        <row r="249">
          <cell r="I249">
            <v>34601242.380000003</v>
          </cell>
          <cell r="J249">
            <v>5.5</v>
          </cell>
        </row>
        <row r="250">
          <cell r="I250">
            <v>7320987.8600000003</v>
          </cell>
          <cell r="J250">
            <v>5.5</v>
          </cell>
        </row>
        <row r="251">
          <cell r="I251">
            <v>4417657.38</v>
          </cell>
          <cell r="J251">
            <v>5.3</v>
          </cell>
        </row>
        <row r="252">
          <cell r="I252">
            <v>191160</v>
          </cell>
          <cell r="J252">
            <v>5.3</v>
          </cell>
        </row>
        <row r="253">
          <cell r="I253">
            <v>50425</v>
          </cell>
          <cell r="J253">
            <v>5.3</v>
          </cell>
        </row>
        <row r="254">
          <cell r="I254">
            <v>29277.919999999998</v>
          </cell>
          <cell r="J254">
            <v>5.3</v>
          </cell>
        </row>
        <row r="255">
          <cell r="I255">
            <v>12473.19</v>
          </cell>
          <cell r="J255">
            <v>5.3</v>
          </cell>
        </row>
        <row r="256">
          <cell r="I256">
            <v>1062077.29</v>
          </cell>
          <cell r="J256">
            <v>5.3</v>
          </cell>
        </row>
        <row r="257">
          <cell r="I257">
            <v>1905245.39</v>
          </cell>
          <cell r="J257">
            <v>5.3</v>
          </cell>
        </row>
        <row r="258">
          <cell r="I258">
            <v>2078780.28</v>
          </cell>
          <cell r="J258">
            <v>5.3</v>
          </cell>
        </row>
        <row r="259">
          <cell r="I259">
            <v>5204157.07</v>
          </cell>
          <cell r="J259">
            <v>5.3</v>
          </cell>
        </row>
        <row r="260">
          <cell r="I260">
            <v>1143544.53</v>
          </cell>
          <cell r="J260">
            <v>5.3</v>
          </cell>
        </row>
        <row r="261">
          <cell r="I261">
            <v>259523.75</v>
          </cell>
          <cell r="J261">
            <v>5.3</v>
          </cell>
        </row>
        <row r="262">
          <cell r="I262">
            <v>4366</v>
          </cell>
          <cell r="J262">
            <v>5.3</v>
          </cell>
        </row>
        <row r="263">
          <cell r="I263">
            <v>308514.46999999997</v>
          </cell>
          <cell r="J263">
            <v>5.3</v>
          </cell>
        </row>
        <row r="264">
          <cell r="I264">
            <v>38163766.509999998</v>
          </cell>
          <cell r="J264">
            <v>5.3</v>
          </cell>
        </row>
        <row r="265">
          <cell r="I265">
            <v>2257151.7999999998</v>
          </cell>
          <cell r="J265">
            <v>5.3</v>
          </cell>
        </row>
        <row r="266">
          <cell r="I266">
            <v>86054.69</v>
          </cell>
          <cell r="J266">
            <v>5.3</v>
          </cell>
        </row>
        <row r="267">
          <cell r="I267">
            <v>225597.49</v>
          </cell>
          <cell r="J267">
            <v>5.3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2066-010A-42DA-896D-8AAC8127CD5D}">
  <sheetPr>
    <tabColor theme="9" tint="-0.499984740745262"/>
  </sheetPr>
  <dimension ref="B1:O369"/>
  <sheetViews>
    <sheetView showGridLines="0" tabSelected="1" zoomScale="136" zoomScaleNormal="136" workbookViewId="0">
      <selection activeCell="M25" sqref="M25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10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2" t="s">
        <v>1</v>
      </c>
      <c r="D2" s="2"/>
      <c r="E2" s="2"/>
      <c r="F2" s="2"/>
      <c r="G2" s="2"/>
      <c r="H2" s="2"/>
    </row>
    <row r="3" spans="2:13" x14ac:dyDescent="0.25">
      <c r="C3" s="2" t="s">
        <v>2</v>
      </c>
      <c r="D3" s="2"/>
      <c r="E3" s="2"/>
      <c r="F3" s="2"/>
      <c r="G3" s="2"/>
      <c r="H3" s="2"/>
    </row>
    <row r="4" spans="2:13" x14ac:dyDescent="0.25">
      <c r="D4" s="4"/>
      <c r="E4" s="5"/>
    </row>
    <row r="5" spans="2:13" x14ac:dyDescent="0.25">
      <c r="D5" s="4"/>
      <c r="E5" s="5"/>
    </row>
    <row r="6" spans="2:13" x14ac:dyDescent="0.25">
      <c r="E6" s="6"/>
      <c r="F6" s="6">
        <v>2024</v>
      </c>
      <c r="G6" s="5"/>
      <c r="H6" s="6">
        <v>2023</v>
      </c>
      <c r="I6" s="6" t="s">
        <v>3</v>
      </c>
      <c r="J6" s="6" t="s">
        <v>4</v>
      </c>
      <c r="K6" s="6" t="s">
        <v>5</v>
      </c>
      <c r="L6" s="6" t="s">
        <v>4</v>
      </c>
    </row>
    <row r="7" spans="2:13" x14ac:dyDescent="0.25">
      <c r="C7" s="4" t="s">
        <v>6</v>
      </c>
      <c r="D7" s="7"/>
      <c r="E7" s="5"/>
      <c r="F7" s="8"/>
      <c r="G7" s="9"/>
      <c r="H7" s="9"/>
    </row>
    <row r="8" spans="2:13" x14ac:dyDescent="0.25">
      <c r="B8" s="1">
        <v>4.0999999999999996</v>
      </c>
      <c r="D8" s="3" t="s">
        <v>7</v>
      </c>
      <c r="F8" s="11">
        <v>2069062188.7099998</v>
      </c>
      <c r="G8" s="11">
        <f>-SUMIF('[1]Balanza 202405'!$J$3:$J$267,"4.1",'[1]Balanza 202405'!$I$3:$I$267)</f>
        <v>2069062188.7099998</v>
      </c>
      <c r="H8" s="11">
        <v>1281370717.1100001</v>
      </c>
      <c r="I8" s="11">
        <f>'[1]Notas 122023'!$O$512</f>
        <v>20724508.059999999</v>
      </c>
      <c r="J8" s="12">
        <f>F8-I8</f>
        <v>2048337680.6499999</v>
      </c>
      <c r="K8" s="11">
        <f>'[1]Notas 122023'!$Q$512</f>
        <v>0</v>
      </c>
      <c r="L8" s="12">
        <f>H8-K8</f>
        <v>1281370717.1100001</v>
      </c>
    </row>
    <row r="9" spans="2:13" x14ac:dyDescent="0.25">
      <c r="B9" s="1">
        <v>4.2</v>
      </c>
      <c r="D9" s="3" t="s">
        <v>8</v>
      </c>
      <c r="F9" s="11">
        <v>209318546.05000004</v>
      </c>
      <c r="G9" s="11">
        <f>-SUMIF('[1]Balanza 202405'!$J$3:$J$267,"4.2",'[1]Balanza 202405'!$I$3:$I$267)</f>
        <v>209318546.05000004</v>
      </c>
      <c r="H9" s="11">
        <v>210818854.39000002</v>
      </c>
      <c r="I9" s="11">
        <f>'[1]Notas 122023'!$O$545</f>
        <v>120111791.79000001</v>
      </c>
      <c r="J9" s="12">
        <f t="shared" ref="J9:J11" si="0">F9-I9</f>
        <v>89206754.260000035</v>
      </c>
      <c r="K9" s="11">
        <f>'[1]Notas 122023'!$Q$545</f>
        <v>315527792</v>
      </c>
      <c r="L9" s="12">
        <f t="shared" ref="L9:L11" si="1">H9-K9</f>
        <v>-104708937.60999998</v>
      </c>
    </row>
    <row r="10" spans="2:13" x14ac:dyDescent="0.25">
      <c r="B10" s="1">
        <v>4.3</v>
      </c>
      <c r="D10" s="3" t="s">
        <v>9</v>
      </c>
      <c r="F10" s="11">
        <v>1788315297.46</v>
      </c>
      <c r="G10" s="11">
        <f>-SUMIF('[1]Balanza 202405'!$J$3:$J$267,"4.3",'[1]Balanza 202405'!$I$3:$I$267)</f>
        <v>1788315297.46</v>
      </c>
      <c r="H10" s="11">
        <v>1884199852.2</v>
      </c>
      <c r="I10" s="11">
        <f>'[1]Notas 122023'!$O$551</f>
        <v>289777278.61000001</v>
      </c>
      <c r="J10" s="12">
        <f t="shared" si="0"/>
        <v>1498538018.8499999</v>
      </c>
      <c r="K10" s="11">
        <f>'[1]Notas 122023'!$Q$551</f>
        <v>0</v>
      </c>
      <c r="L10" s="12">
        <f t="shared" si="1"/>
        <v>1884199852.2</v>
      </c>
    </row>
    <row r="11" spans="2:13" x14ac:dyDescent="0.25">
      <c r="B11" s="1">
        <v>4.4000000000000004</v>
      </c>
      <c r="D11" s="3" t="s">
        <v>10</v>
      </c>
      <c r="F11" s="11">
        <v>108712046.34999999</v>
      </c>
      <c r="G11" s="11">
        <f>-SUMIF('[1]Balanza 202405'!$J$3:$J$267,"4.4",'[1]Balanza 202405'!$I$3:$I$267)</f>
        <v>108712045.34999999</v>
      </c>
      <c r="H11" s="11">
        <v>111737110.34</v>
      </c>
      <c r="I11" s="11">
        <f>'[1]Notas 122023'!$O$567</f>
        <v>5119056908.1000004</v>
      </c>
      <c r="J11" s="12">
        <f t="shared" si="0"/>
        <v>-5010344861.75</v>
      </c>
      <c r="K11" s="11">
        <f>'[1]Notas 122023'!$Q$567</f>
        <v>60147690</v>
      </c>
      <c r="L11" s="12">
        <f t="shared" si="1"/>
        <v>51589420.340000004</v>
      </c>
    </row>
    <row r="12" spans="2:13" x14ac:dyDescent="0.25">
      <c r="C12" s="4" t="s">
        <v>11</v>
      </c>
      <c r="F12" s="13">
        <v>4175408077.5699997</v>
      </c>
      <c r="G12" s="14"/>
      <c r="H12" s="13">
        <v>3488126533.0400004</v>
      </c>
      <c r="I12" s="11"/>
      <c r="J12" s="12"/>
      <c r="K12" s="11"/>
      <c r="M12" s="12"/>
    </row>
    <row r="13" spans="2:13" x14ac:dyDescent="0.25">
      <c r="D13" s="3" t="s">
        <v>12</v>
      </c>
      <c r="F13" s="11"/>
      <c r="G13" s="11"/>
      <c r="H13" s="11"/>
      <c r="I13" s="11"/>
      <c r="K13" s="11"/>
    </row>
    <row r="14" spans="2:13" x14ac:dyDescent="0.25">
      <c r="C14" s="4" t="s">
        <v>13</v>
      </c>
      <c r="E14" s="5"/>
      <c r="F14" s="14"/>
      <c r="G14" s="14"/>
      <c r="H14" s="14"/>
      <c r="I14" s="11"/>
      <c r="K14" s="11"/>
    </row>
    <row r="15" spans="2:13" x14ac:dyDescent="0.25">
      <c r="B15" s="1">
        <v>5.0999999999999996</v>
      </c>
      <c r="D15" s="3" t="s">
        <v>14</v>
      </c>
      <c r="F15" s="11">
        <v>-1877273663.1400001</v>
      </c>
      <c r="G15" s="11">
        <f>-SUMIF('[1]Balanza 202405'!$J$3:$J$267,"5.1",'[1]Balanza 202405'!$I$3:$I$267)</f>
        <v>-1877273664.1400001</v>
      </c>
      <c r="H15" s="11">
        <v>-1889663585.3600004</v>
      </c>
      <c r="I15" s="11">
        <f>'[1]Notas 122023'!$O$591</f>
        <v>505647995.99000001</v>
      </c>
      <c r="J15" s="12">
        <f t="shared" ref="J15:J20" si="2">F15-I15</f>
        <v>-2382921659.1300001</v>
      </c>
      <c r="K15" s="11">
        <f>'[1]Notas 122023'!$Q$591</f>
        <v>4752170058.2399998</v>
      </c>
      <c r="L15" s="12">
        <f t="shared" ref="L15:L20" si="3">H15-K15</f>
        <v>-6641833643.6000004</v>
      </c>
    </row>
    <row r="16" spans="2:13" x14ac:dyDescent="0.25">
      <c r="B16" s="1">
        <v>5.2</v>
      </c>
      <c r="D16" s="3" t="s">
        <v>15</v>
      </c>
      <c r="F16" s="11">
        <v>-57673997.269999996</v>
      </c>
      <c r="G16" s="11">
        <f>-SUMIF('[1]Balanza 202405'!$J$3:$J$267,"5.2",'[1]Balanza 202405'!$I$3:$I$267)</f>
        <v>0</v>
      </c>
      <c r="H16" s="11">
        <v>-59187999.399999999</v>
      </c>
      <c r="I16" s="11" t="e">
        <f>'[1]Notas 122023'!$O$613</f>
        <v>#REF!</v>
      </c>
      <c r="J16" s="12" t="e">
        <f t="shared" si="2"/>
        <v>#REF!</v>
      </c>
      <c r="K16" s="11">
        <f>'[1]Notas 122023'!$Q$613</f>
        <v>223321574.19999999</v>
      </c>
      <c r="L16" s="12">
        <f t="shared" si="3"/>
        <v>-282509573.59999996</v>
      </c>
    </row>
    <row r="17" spans="2:15" x14ac:dyDescent="0.25">
      <c r="B17" s="1">
        <v>5.3</v>
      </c>
      <c r="D17" s="3" t="s">
        <v>16</v>
      </c>
      <c r="F17" s="11">
        <v>-196592262.56</v>
      </c>
      <c r="G17" s="11">
        <f>-SUMIF('[1]Balanza 202405'!$J$3:$J$267,"5.3",'[1]Balanza 202405'!$I$3:$I$267)</f>
        <v>-158140104.33000001</v>
      </c>
      <c r="H17" s="11">
        <v>-233256515.46000001</v>
      </c>
      <c r="I17" s="11" t="e">
        <f>'[1]Notas 122023'!$O$676</f>
        <v>#REF!</v>
      </c>
      <c r="J17" s="12" t="e">
        <f>F17-I17</f>
        <v>#REF!</v>
      </c>
      <c r="K17" s="11">
        <f>'[1]Notas 122023'!$Q$676</f>
        <v>111228071.90000002</v>
      </c>
      <c r="L17" s="12">
        <f t="shared" si="3"/>
        <v>-344484587.36000001</v>
      </c>
    </row>
    <row r="18" spans="2:15" x14ac:dyDescent="0.25">
      <c r="B18" s="1">
        <v>5.4</v>
      </c>
      <c r="D18" s="3" t="s">
        <v>17</v>
      </c>
      <c r="F18" s="11">
        <v>-66476863.669999994</v>
      </c>
      <c r="G18" s="11">
        <f>-SUMIF('[1]Balanza 202405'!$J$3:$J$267,"5.4",'[1]Balanza 202405'!$I$3:$I$267)</f>
        <v>0</v>
      </c>
      <c r="H18" s="11">
        <v>-56363113.210000001</v>
      </c>
      <c r="I18" s="11" t="e">
        <f>'[1]Notas 122023'!O689</f>
        <v>#REF!</v>
      </c>
      <c r="J18" s="12" t="e">
        <f t="shared" si="2"/>
        <v>#REF!</v>
      </c>
      <c r="K18" s="11">
        <f>'[1]Notas 122023'!Q689</f>
        <v>139589875.35999998</v>
      </c>
      <c r="L18" s="12">
        <f t="shared" si="3"/>
        <v>-195952988.56999999</v>
      </c>
      <c r="N18" s="12"/>
      <c r="O18" s="12"/>
    </row>
    <row r="19" spans="2:15" x14ac:dyDescent="0.25">
      <c r="B19" s="1">
        <v>5.5</v>
      </c>
      <c r="D19" s="3" t="s">
        <v>18</v>
      </c>
      <c r="F19" s="11">
        <v>-523754201.59000009</v>
      </c>
      <c r="G19" s="11">
        <f>-SUMIF('[1]Balanza 202405'!$J$3:$J$267,"5.5",'[1]Balanza 202405'!$I$3:$I$267)-1</f>
        <v>-492406820.61000007</v>
      </c>
      <c r="H19" s="11">
        <v>-407960676.61000001</v>
      </c>
      <c r="I19" s="11" t="e">
        <f>'[1]Notas 122023'!$O$759</f>
        <v>#REF!</v>
      </c>
      <c r="J19" s="12" t="e">
        <f t="shared" si="2"/>
        <v>#REF!</v>
      </c>
      <c r="K19" s="11">
        <f>'[1]Notas 122023'!$Q$759</f>
        <v>79415723.620000005</v>
      </c>
      <c r="L19" s="12">
        <f t="shared" si="3"/>
        <v>-487376400.23000002</v>
      </c>
    </row>
    <row r="20" spans="2:15" x14ac:dyDescent="0.25">
      <c r="B20" s="1">
        <v>5.6</v>
      </c>
      <c r="D20" s="3" t="s">
        <v>19</v>
      </c>
      <c r="F20" s="11">
        <v>-4585786.01</v>
      </c>
      <c r="G20" s="11">
        <f>-SUMIF('[1]Balanza 202405'!$J$3:$J$267,"5.6",'[1]Balanza 202405'!$I$3:$I$267)</f>
        <v>-504971.74</v>
      </c>
      <c r="H20" s="11">
        <v>-10349099.520000001</v>
      </c>
      <c r="I20" s="11" t="e">
        <f>'[1]Notas 122023'!$O$770</f>
        <v>#REF!</v>
      </c>
      <c r="J20" s="12" t="e">
        <f t="shared" si="2"/>
        <v>#REF!</v>
      </c>
      <c r="K20" s="11">
        <f>'[1]Notas 122023'!$Q$770</f>
        <v>9536909</v>
      </c>
      <c r="L20" s="12">
        <f t="shared" si="3"/>
        <v>-19886008.520000003</v>
      </c>
    </row>
    <row r="21" spans="2:15" x14ac:dyDescent="0.25">
      <c r="C21" s="4" t="s">
        <v>20</v>
      </c>
      <c r="F21" s="13">
        <v>-2726356775.2400002</v>
      </c>
      <c r="G21" s="14"/>
      <c r="H21" s="13">
        <v>-2656780989.5600004</v>
      </c>
      <c r="I21" s="11"/>
    </row>
    <row r="22" spans="2:15" x14ac:dyDescent="0.25">
      <c r="C22" s="15"/>
      <c r="F22" s="11"/>
      <c r="G22" s="11"/>
      <c r="H22" s="11"/>
      <c r="I22" s="11"/>
    </row>
    <row r="23" spans="2:15" ht="14.25" thickBot="1" x14ac:dyDescent="0.3">
      <c r="C23" s="4" t="s">
        <v>21</v>
      </c>
      <c r="F23" s="16">
        <v>1449051302.3299994</v>
      </c>
      <c r="G23" s="14"/>
      <c r="H23" s="16">
        <v>831345543.48000002</v>
      </c>
      <c r="I23" s="11"/>
      <c r="M23" s="12"/>
    </row>
    <row r="24" spans="2:15" ht="14.25" thickTop="1" x14ac:dyDescent="0.25">
      <c r="C24" s="4"/>
      <c r="F24" s="11"/>
      <c r="G24" s="11"/>
      <c r="H24" s="11"/>
    </row>
    <row r="25" spans="2:15" x14ac:dyDescent="0.25">
      <c r="F25" s="11"/>
      <c r="G25" s="11"/>
      <c r="H25" s="11"/>
    </row>
    <row r="26" spans="2:15" x14ac:dyDescent="0.25">
      <c r="C26" s="4"/>
      <c r="F26" s="11"/>
      <c r="G26" s="11"/>
      <c r="H26" s="11"/>
    </row>
    <row r="27" spans="2:15" x14ac:dyDescent="0.25">
      <c r="C27" s="4"/>
      <c r="F27" s="11"/>
      <c r="G27" s="11"/>
      <c r="H27" s="11"/>
    </row>
    <row r="28" spans="2:15" x14ac:dyDescent="0.25">
      <c r="F28" s="11"/>
      <c r="G28" s="11"/>
      <c r="H28" s="11"/>
    </row>
    <row r="29" spans="2:15" x14ac:dyDescent="0.25">
      <c r="D29" s="4"/>
      <c r="E29" s="5"/>
    </row>
    <row r="31" spans="2:15" x14ac:dyDescent="0.25">
      <c r="F31" s="11"/>
      <c r="G31" s="11"/>
      <c r="H31" s="11"/>
    </row>
    <row r="65" hidden="1" x14ac:dyDescent="0.25"/>
    <row r="131" spans="4:4" x14ac:dyDescent="0.25">
      <c r="D131" s="3" t="s">
        <v>22</v>
      </c>
    </row>
    <row r="369" spans="4:4" ht="51" x14ac:dyDescent="0.25">
      <c r="D369" s="17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2024-06-21T21:12:02Z</cp:lastPrinted>
  <dcterms:created xsi:type="dcterms:W3CDTF">2024-06-21T21:10:24Z</dcterms:created>
  <dcterms:modified xsi:type="dcterms:W3CDTF">2024-06-21T21:12:10Z</dcterms:modified>
</cp:coreProperties>
</file>