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1. Enero\Estados Financieros Enero 2024\Portal\"/>
    </mc:Choice>
  </mc:AlternateContent>
  <xr:revisionPtr revIDLastSave="0" documentId="13_ncr:1_{1F3E6364-87A2-4965-B19F-51F4777350B0}" xr6:coauthVersionLast="47" xr6:coauthVersionMax="47" xr10:uidLastSave="{00000000-0000-0000-0000-000000000000}"/>
  <bookViews>
    <workbookView xWindow="28680" yWindow="-120" windowWidth="29040" windowHeight="15840" xr2:uid="{2EEB742D-89D5-4D37-8F2B-8087FCA5C131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'[2]Prueba de retencion'!#REF!</definedName>
    <definedName name="\H">#REF!</definedName>
    <definedName name="\I">#REF!</definedName>
    <definedName name="\J">#REF!</definedName>
    <definedName name="\s">#REF!</definedName>
    <definedName name="___________p038">'[3]Ced. Anal. de Gastos Op.'!#REF!</definedName>
    <definedName name="__________p038">'[3]Ced. Anal. de Gastos Op.'!#REF!</definedName>
    <definedName name="_________p038">'[3]Ced. Anal. de Gastos Op.'!#REF!</definedName>
    <definedName name="________p038">'[3]Ced. Anal. de Gastos Op.'!#REF!</definedName>
    <definedName name="_______p038">'[3]Ced. Anal. de Gastos Op.'!#REF!</definedName>
    <definedName name="______p038">'[3]Ced. Anal. de Gastos Op.'!#REF!</definedName>
    <definedName name="_____p038">'[3]Ced. Anal. de Gastos Op.'!#REF!</definedName>
    <definedName name="____p038">'[3]Ced. Anal. de Gastos Op.'!#REF!</definedName>
    <definedName name="___p038">'[3]Ced. Anal. de Gastos Op.'!#REF!</definedName>
    <definedName name="__123Graph_A" hidden="1">'[4]ASUNCIONES GENERALES'!#REF!</definedName>
    <definedName name="__123Graph_B" hidden="1">'[4]ASUNCIONES GENERALES'!#REF!</definedName>
    <definedName name="__123Graph_C" hidden="1">[5]Overview!#REF!</definedName>
    <definedName name="__123Graph_D" hidden="1">[5]Overview!#REF!</definedName>
    <definedName name="__123Graph_E" hidden="1">[5]Overview!#REF!</definedName>
    <definedName name="__123Graph_X" hidden="1">[5]Overview!#REF!</definedName>
    <definedName name="__p038">'[3]Ced. Anal. de Gastos Op.'!#REF!</definedName>
    <definedName name="_1_0pf1">[6]DIAMOND!#REF!</definedName>
    <definedName name="_1995">#REF!</definedName>
    <definedName name="_2E____ဠ0__큌〈Ř">#REF!</definedName>
    <definedName name="_3_0BL">[7]Returns!#REF!</definedName>
    <definedName name="_5ALL">#REF!</definedName>
    <definedName name="_6_0i">[6]DIAMOND!#REF!</definedName>
    <definedName name="_as2">#N/A</definedName>
    <definedName name="_b1">[8]WORKIDD!#REF!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[9]A!$AP$13:$AQ$681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'[3]Ced. Anal. de Gastos Op.'!#REF!</definedName>
    <definedName name="_PDP13">[10]P13!$A$5:$BB$68</definedName>
    <definedName name="_r">'[11] CDS'!#REF!</definedName>
    <definedName name="_Regression_Out" hidden="1">#REF!</definedName>
    <definedName name="_Regression_X" hidden="1">#REF!</definedName>
    <definedName name="_Regression_Y" hidden="1">#REF!</definedName>
    <definedName name="_Sort" hidden="1">'[2]Prueba de retencion'!#REF!</definedName>
    <definedName name="_Sort2" hidden="1">#REF!</definedName>
    <definedName name="_td2">#REF!</definedName>
    <definedName name="_ti4">#REF!</definedName>
    <definedName name="a" hidden="1">'[12]Prueba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[9]A!$A$12:$AT$681</definedName>
    <definedName name="app">[13]INPUT!$B$1</definedName>
    <definedName name="Application">'[14]1_Parameters'!$B$4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[15]Links!$I$1:$I$65536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'[16]Set ups'!$A$2:$D$6</definedName>
    <definedName name="CAPITALTRABAJ">#REF!</definedName>
    <definedName name="CAPT">[10]CAPTURA!$A$4:$Q$76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'[17]gasto irs'!#REF!</definedName>
    <definedName name="Clasica">'[18]gasto irs'!#REF!</definedName>
    <definedName name="compresores">#REF!</definedName>
    <definedName name="conciliacion">'[19]gasto irs'!#REF!</definedName>
    <definedName name="Consolidado">#REF!</definedName>
    <definedName name="contratistas">#REF!</definedName>
    <definedName name="CRIT_US">#REF!</definedName>
    <definedName name="CRITEIO">[20]A!$A$476:$AL$477</definedName>
    <definedName name="_xlnm.Criteria">#REF!</definedName>
    <definedName name="CRITO_US">[20]A!$B$476:$AK$497</definedName>
    <definedName name="Cuadre">#REF!</definedName>
    <definedName name="CUENTA">'[21]P0467L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[22]Currency!$C$3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'[23]gasto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[24]INPUT!$B$2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'[4]ASUNCIONES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[25]Menu!$H$10</definedName>
    <definedName name="Extraco">[20]A!$A$497:$AG$497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'[4]ASUNCIONES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'[26]ESTADOS FINANC.  INDAL'!$A$77:$G$127</definedName>
    <definedName name="INDALSIT">'[26]ESTADOS FINANC.  INDAL'!$A$1:$G$74</definedName>
    <definedName name="INDEX">[5]Overview!#REF!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'[27]ISR Junio'!$B$20</definedName>
    <definedName name="K.2" hidden="1">'[28]Movimiento Depreciación 2006'!#REF!</definedName>
    <definedName name="L_Adjust">[29]Links!$H$1:$H$65536</definedName>
    <definedName name="L_AJE_Tot">[29]Links!$G$1:$G$65536</definedName>
    <definedName name="L_CY_Beg">[29]Links!$F$1:$F$65536</definedName>
    <definedName name="L_CY_End">[29]Links!$J$1:$J$65536</definedName>
    <definedName name="L_PY_End">[29]Links!$K$1:$K$65536</definedName>
    <definedName name="L_RJE_Tot">[29]Links!$I$1:$I$65536</definedName>
    <definedName name="laguna">#REF!</definedName>
    <definedName name="laminador">#REF!</definedName>
    <definedName name="large_bags">'[25]Large Bags and Others'!$B$1</definedName>
    <definedName name="LASARES">#REF!</definedName>
    <definedName name="LASASIT">#REF!</definedName>
    <definedName name="Last_Change">#REF!</definedName>
    <definedName name="LC_Entity">'[30]1_Parameters'!$B$7</definedName>
    <definedName name="lcent">[13]INPUT!$B$3</definedName>
    <definedName name="LIQUIDACION">#REF!</definedName>
    <definedName name="List_ARPopulation">'[31]AR Drop Downs'!$I$5:$I$10</definedName>
    <definedName name="List_Curr">[22]Currency!$B$9:$B$31</definedName>
    <definedName name="List_ExpandedTesting">'[31]AR Drop Downs'!$E$5:$E$8</definedName>
    <definedName name="List_Level_Assr">[22]DropDown!$B$1:$B$4</definedName>
    <definedName name="List_LevelAssurance">'[31]AR Drop Downs'!$A$5:$A$8</definedName>
    <definedName name="List_Number_of_Exceptions_Identified">'[31]AR Drop Downs'!$K$5:$K$27</definedName>
    <definedName name="List_NumberTolerableExceptions">'[31]AR Drop Downs'!$C$5:$C$8</definedName>
    <definedName name="List_Proj_Meth">[22]DropDown!$H$1:$H$2</definedName>
    <definedName name="List_Samp_Sel">[22]DropDown!$D$1:$D$4</definedName>
    <definedName name="List_SampleSelectionMethod">'[31]AR Drop Downs'!$G$5:$G$7</definedName>
    <definedName name="List_TypeProcedure">'[32]Drop Down'!$A$2:$A$7</definedName>
    <definedName name="Loco">'[33]gasto irs'!#REF!</definedName>
    <definedName name="M" hidden="1">'[27]ISR Junio'!$B$54:$L$67</definedName>
    <definedName name="MD_4">'[4]ASUNCIONES GENERALES'!#REF!</definedName>
    <definedName name="mecanica1">#REF!</definedName>
    <definedName name="medium_size">'[25]Medium Size'!$B$1</definedName>
    <definedName name="MENSUAL">#REF!</definedName>
    <definedName name="Mis_Def">#REF!</definedName>
    <definedName name="mm" hidden="1">'[34]Movimiento Depreciación'!#REF!</definedName>
    <definedName name="mod_exp">#REF!</definedName>
    <definedName name="mod_imp">'[25]COSTO IMPORTADO'!$Z$16:$Z$90</definedName>
    <definedName name="Modif_user">#REF!</definedName>
    <definedName name="Moneda">[35]Data!$B$2:$B$4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'[33]gasto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[36]Links!$G$1:$G$65536</definedName>
    <definedName name="OPCIONLAM">#REF!</definedName>
    <definedName name="own">[24]INPUT!$B$5</definedName>
    <definedName name="paisajismo">#REF!</definedName>
    <definedName name="per">[13]INPUT!$B$4</definedName>
    <definedName name="PeriodNumber">'[37]Start Here'!$B$8</definedName>
    <definedName name="plantaemrg">#REF!</definedName>
    <definedName name="plantatratam">#REF!</definedName>
    <definedName name="pm_phone">'[38]Project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'[38]Project Management Main'!$D$9</definedName>
    <definedName name="Proj_Meth">#REF!</definedName>
    <definedName name="proj_mgr">'[38]Project Management Main'!$D$12</definedName>
    <definedName name="proj_nm">'[38]Project Management Main'!$D$10</definedName>
    <definedName name="prov" hidden="1">'[34]Movimiento Depreciación'!#REF!</definedName>
    <definedName name="Provincia">#REF!</definedName>
    <definedName name="provision" hidden="1">'[34]Movimiento Depreciación'!#REF!</definedName>
    <definedName name="provisiónI" hidden="1">'[34]Movimiento de Activo Fijo'!#REF!</definedName>
    <definedName name="PROY_RD">#REF!</definedName>
    <definedName name="PROY_US">#REF!</definedName>
    <definedName name="PROYECCIONES_ECONOMICAS_GENERALES_I">'[4]ASUNCIONES GENERALES'!#REF!</definedName>
    <definedName name="PROYECCIONES_ECONOMICAS_GENERALES_II">'[4]ASUNCIONES GENERALES'!#REF!</definedName>
    <definedName name="PROYECCIONES_IMPOSITIVAS_RECAUDACIONES">'[4]ASUNCIONES GENERALES'!#REF!</definedName>
    <definedName name="qqqq">#REF!</definedName>
    <definedName name="qtd">[24]INPUT!$D$4</definedName>
    <definedName name="QuarterNumber">'[37]Start Here'!$D$8</definedName>
    <definedName name="R_Factor">#REF!</definedName>
    <definedName name="RAZON_SOCIAL">#REF!</definedName>
    <definedName name="RECOLECCION_DATOS">'[4]ASUNCIONES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'[4]ASUNCIONES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'[25]Junior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'[25]COSTO IMPORTADO'!$X$16:$X$90</definedName>
    <definedName name="SWeet_cook">'[25]Sweets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[47]INPUT!$A$1:$E$65536,[47]INPUT!$A$1:$IV$2</definedName>
    <definedName name="tol">[36]Lead!$H$1:$H$231</definedName>
    <definedName name="TOP_BRANDS">#REF!</definedName>
    <definedName name="Totales">[25]Menu!$H$10</definedName>
    <definedName name="TRANSP1">#REF!</definedName>
    <definedName name="Transppe">'[16]Set ups'!$A$10:$D$13</definedName>
    <definedName name="TType">[35]Data!$A$2:$A$4</definedName>
    <definedName name="ult_exp">#REF!</definedName>
    <definedName name="Ult_Imp">'[25]COSTO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'[48]gasto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'[49]Mov.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'[50]Resumen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'[51]Prueba gasto a Dic.'!#REF!</definedName>
    <definedName name="XREF_COLUMN_3" hidden="1">'[52]5640 Movimiento del AF'!#REF!</definedName>
    <definedName name="XREF_COLUMN_30" hidden="1">[50]Movimiento!#REF!</definedName>
    <definedName name="XREF_COLUMN_31" hidden="1">#REF!</definedName>
    <definedName name="XREF_COLUMN_32" hidden="1">#REF!</definedName>
    <definedName name="XREF_COLUMN_33" hidden="1">'[50]Resumen Movimiento '!#REF!</definedName>
    <definedName name="XREF_COLUMN_35" hidden="1">#REF!</definedName>
    <definedName name="XREF_COLUMN_4" hidden="1">#REF!</definedName>
    <definedName name="XREF_COLUMN_44" hidden="1">'[53]Prueba Depreciación'!#REF!</definedName>
    <definedName name="XREF_COLUMN_45" hidden="1">#REF!</definedName>
    <definedName name="XREF_COLUMN_47" hidden="1">'[53]Prueba Depreciación'!#REF!</definedName>
    <definedName name="XREF_COLUMN_48" hidden="1">'[53]Prueba Depreciación'!#REF!</definedName>
    <definedName name="XREF_COLUMN_49" hidden="1">[54]Movimiento!#REF!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[49]XREF!#REF!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[49]XREF!#REF!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'[51]Prueba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[49]XREF!#REF!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[55]XREF!#REF!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[49]XREF!#REF!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K26" i="1"/>
  <c r="I26" i="1"/>
  <c r="J26" i="1" s="1"/>
  <c r="L26" i="1"/>
  <c r="G26" i="1"/>
  <c r="K25" i="1"/>
  <c r="I25" i="1"/>
  <c r="L25" i="1"/>
  <c r="G25" i="1"/>
  <c r="J25" i="1"/>
  <c r="K24" i="1"/>
  <c r="I24" i="1"/>
  <c r="L24" i="1"/>
  <c r="G24" i="1"/>
  <c r="K18" i="1"/>
  <c r="I18" i="1"/>
  <c r="J18" i="1"/>
  <c r="K17" i="1"/>
  <c r="I17" i="1"/>
  <c r="L17" i="1"/>
  <c r="G17" i="1"/>
  <c r="J17" i="1"/>
  <c r="L16" i="1"/>
  <c r="K16" i="1"/>
  <c r="I16" i="1"/>
  <c r="G16" i="1"/>
  <c r="J16" i="1"/>
  <c r="L15" i="1"/>
  <c r="K14" i="1"/>
  <c r="I14" i="1"/>
  <c r="L14" i="1"/>
  <c r="G14" i="1"/>
  <c r="J14" i="1"/>
  <c r="L13" i="1"/>
  <c r="K13" i="1"/>
  <c r="I13" i="1"/>
  <c r="J13" i="1"/>
  <c r="K12" i="1"/>
  <c r="I12" i="1"/>
  <c r="L12" i="1"/>
  <c r="G12" i="1"/>
  <c r="L9" i="1"/>
  <c r="K8" i="1"/>
  <c r="I8" i="1"/>
  <c r="L8" i="1"/>
  <c r="G8" i="1"/>
  <c r="J8" i="1"/>
  <c r="K7" i="1"/>
  <c r="I7" i="1"/>
  <c r="L7" i="1"/>
  <c r="G7" i="1"/>
  <c r="J7" i="1"/>
  <c r="J24" i="1" l="1"/>
  <c r="J12" i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<sst xmlns="http://schemas.openxmlformats.org/spreadsheetml/2006/main" count="46" uniqueCount="44">
  <si>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</si>
  <si>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Enero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</si>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</sst>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D9020-64A9-4FE3-A361-ED5765CC82D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1095375</xdr:colOff>
      <xdr:row>41</xdr:row>
      <xdr:rowOff>142875</xdr:rowOff>
    </xdr:from>
    <xdr:to>
      <xdr:col>7</xdr:col>
      <xdr:colOff>436562</xdr:colOff>
      <xdr:row>49</xdr:row>
      <xdr:rowOff>190287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A67068-4BED-4F5F-9BD1-7ABF6A13DC4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125" y="7223125"/>
          <a:ext cx="3341687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.%20Enero\Estados%20Financieros%20Enero%202024\Estados%20Financieros%20Enero%202024-%20Definitivo.xlsx" TargetMode="External"/><Relationship Id="rId1" Type="http://schemas.openxmlformats.org/officeDocument/2006/relationships/externalLinkPath" Target="/DGA/2024/1.%20Enero/Estados%20Financieros%20Enero%202024/Estados%20Financieros%20Enero%202024-%20Definitiv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Balanza 202401"/>
      <sheetName val="Balanza 202301"/>
      <sheetName val="Mov. AF"/>
      <sheetName val="Hoja1"/>
      <sheetName val="Detalle adiciones"/>
      <sheetName val="Detalle Retiros "/>
      <sheetName val="Mejoras Cap."/>
      <sheetName val="Catálogo"/>
      <sheetName val="Catalogo Dynam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6">
          <cell r="O316">
            <v>4530898771.1974001</v>
          </cell>
          <cell r="Q316">
            <v>2294076024.5700002</v>
          </cell>
        </row>
        <row r="324">
          <cell r="O324">
            <v>57688194.960000001</v>
          </cell>
          <cell r="Q324">
            <v>0</v>
          </cell>
        </row>
        <row r="365">
          <cell r="O365">
            <v>956430.47</v>
          </cell>
        </row>
        <row r="367">
          <cell r="O367">
            <v>307956430.47000003</v>
          </cell>
          <cell r="Q367">
            <v>0</v>
          </cell>
        </row>
        <row r="379">
          <cell r="O379">
            <v>2002124.19</v>
          </cell>
          <cell r="Q379">
            <v>0</v>
          </cell>
        </row>
        <row r="409">
          <cell r="O409">
            <v>2795647054.7700005</v>
          </cell>
          <cell r="Q409">
            <v>1566110828</v>
          </cell>
        </row>
        <row r="424">
          <cell r="O424">
            <v>44478068.5</v>
          </cell>
          <cell r="Q424">
            <v>1752116</v>
          </cell>
        </row>
        <row r="441">
          <cell r="O441">
            <v>119535953.56999998</v>
          </cell>
          <cell r="Q441">
            <v>-1</v>
          </cell>
        </row>
        <row r="451">
          <cell r="O451">
            <v>15141532.739999998</v>
          </cell>
          <cell r="Q451">
            <v>0</v>
          </cell>
        </row>
        <row r="456">
          <cell r="O456">
            <v>29901</v>
          </cell>
          <cell r="Q456">
            <v>-1</v>
          </cell>
        </row>
        <row r="464">
          <cell r="O464">
            <v>8533073.9000000004</v>
          </cell>
          <cell r="Q464">
            <v>1</v>
          </cell>
        </row>
        <row r="487">
          <cell r="O487">
            <v>6935226121.8199997</v>
          </cell>
          <cell r="Q487">
            <v>771439679.57000005</v>
          </cell>
        </row>
      </sheetData>
      <sheetData sheetId="9">
        <row r="3">
          <cell r="I3">
            <v>50000</v>
          </cell>
          <cell r="J3">
            <v>1.1000000000000001</v>
          </cell>
        </row>
        <row r="4">
          <cell r="I4">
            <v>10000</v>
          </cell>
          <cell r="J4">
            <v>1.1000000000000001</v>
          </cell>
        </row>
        <row r="5">
          <cell r="I5">
            <v>5000</v>
          </cell>
          <cell r="J5">
            <v>1.1000000000000001</v>
          </cell>
        </row>
        <row r="6">
          <cell r="I6">
            <v>45000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5000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30000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10000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5000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5000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30000</v>
          </cell>
          <cell r="J32">
            <v>1.1000000000000001</v>
          </cell>
        </row>
        <row r="33">
          <cell r="I33">
            <v>10000</v>
          </cell>
          <cell r="J33">
            <v>1.1000000000000001</v>
          </cell>
        </row>
        <row r="34">
          <cell r="I34">
            <v>5000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60000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894723151.89999998</v>
          </cell>
          <cell r="J41">
            <v>1.1000000000000001</v>
          </cell>
        </row>
        <row r="42">
          <cell r="I42">
            <v>36983295.280000001</v>
          </cell>
          <cell r="J42">
            <v>1.1000000000000001</v>
          </cell>
        </row>
        <row r="43">
          <cell r="I43">
            <v>19793307.91</v>
          </cell>
          <cell r="J43">
            <v>1.1000000000000001</v>
          </cell>
        </row>
        <row r="44">
          <cell r="I44">
            <v>57451391.200000003</v>
          </cell>
          <cell r="J44">
            <v>1.1000000000000001</v>
          </cell>
        </row>
        <row r="45">
          <cell r="I45">
            <v>1254598.55</v>
          </cell>
          <cell r="J45">
            <v>1.1000000000000001</v>
          </cell>
        </row>
        <row r="46">
          <cell r="I46">
            <v>23206351.84</v>
          </cell>
          <cell r="J46">
            <v>1.1000000000000001</v>
          </cell>
        </row>
        <row r="47">
          <cell r="I47">
            <v>1390800559.4100001</v>
          </cell>
          <cell r="J47">
            <v>1.1000000000000001</v>
          </cell>
        </row>
        <row r="48">
          <cell r="I48">
            <v>-0.03</v>
          </cell>
          <cell r="J48">
            <v>1.1000000000000001</v>
          </cell>
        </row>
        <row r="49">
          <cell r="I49">
            <v>56574669.280000001</v>
          </cell>
          <cell r="J49">
            <v>1.1000000000000001</v>
          </cell>
        </row>
        <row r="50">
          <cell r="I50">
            <v>2104835826.8499999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17556325.199999999</v>
          </cell>
          <cell r="J52">
            <v>1.1000000000000001</v>
          </cell>
        </row>
        <row r="53">
          <cell r="I53">
            <v>122647498.28</v>
          </cell>
          <cell r="J53">
            <v>1.1000000000000001</v>
          </cell>
        </row>
        <row r="54">
          <cell r="I54">
            <v>13565688.279999999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32758665.829999998</v>
          </cell>
          <cell r="J56">
            <v>1.7</v>
          </cell>
        </row>
        <row r="57">
          <cell r="I57">
            <v>1741994.48</v>
          </cell>
          <cell r="J57">
            <v>1.7</v>
          </cell>
        </row>
        <row r="58">
          <cell r="I58">
            <v>109183.7</v>
          </cell>
          <cell r="J58">
            <v>1.7</v>
          </cell>
        </row>
        <row r="59">
          <cell r="I59">
            <v>150946.01</v>
          </cell>
          <cell r="J59">
            <v>1.5</v>
          </cell>
        </row>
        <row r="60">
          <cell r="I60">
            <v>956430.47</v>
          </cell>
          <cell r="J60">
            <v>1.2</v>
          </cell>
        </row>
        <row r="61">
          <cell r="I61">
            <v>17867969.68</v>
          </cell>
          <cell r="J61">
            <v>1.2</v>
          </cell>
        </row>
        <row r="62">
          <cell r="I62">
            <v>14143012.449999999</v>
          </cell>
          <cell r="J62">
            <v>1.2</v>
          </cell>
        </row>
        <row r="63">
          <cell r="I63">
            <v>948207.5</v>
          </cell>
          <cell r="J63">
            <v>1.2</v>
          </cell>
        </row>
        <row r="64">
          <cell r="I64">
            <v>23493162.739999998</v>
          </cell>
          <cell r="J64">
            <v>1.1100000000000001</v>
          </cell>
        </row>
        <row r="65">
          <cell r="I65">
            <v>1813165.76</v>
          </cell>
          <cell r="J65">
            <v>1.2</v>
          </cell>
        </row>
        <row r="66">
          <cell r="I66">
            <v>0</v>
          </cell>
          <cell r="J66">
            <v>1.2</v>
          </cell>
        </row>
        <row r="67">
          <cell r="I67">
            <v>0</v>
          </cell>
          <cell r="J67">
            <v>1.9</v>
          </cell>
        </row>
        <row r="68">
          <cell r="I68">
            <v>0</v>
          </cell>
          <cell r="J68">
            <v>1.9</v>
          </cell>
        </row>
        <row r="69">
          <cell r="I69">
            <v>123917778.39</v>
          </cell>
          <cell r="J69">
            <v>1.9</v>
          </cell>
        </row>
        <row r="70">
          <cell r="I70">
            <v>419365551.80000001</v>
          </cell>
          <cell r="J70">
            <v>1.9</v>
          </cell>
        </row>
        <row r="71">
          <cell r="I71">
            <v>751710462.66999996</v>
          </cell>
          <cell r="J71">
            <v>1.9</v>
          </cell>
        </row>
        <row r="72">
          <cell r="I72">
            <v>2818038.83</v>
          </cell>
          <cell r="J72">
            <v>1.9</v>
          </cell>
        </row>
        <row r="73">
          <cell r="I73">
            <v>3375190.58</v>
          </cell>
          <cell r="J73">
            <v>1.9</v>
          </cell>
        </row>
        <row r="74">
          <cell r="I74">
            <v>451874421.39999998</v>
          </cell>
          <cell r="J74">
            <v>1.9</v>
          </cell>
        </row>
        <row r="75">
          <cell r="I75">
            <v>23303825.780000001</v>
          </cell>
          <cell r="J75">
            <v>1.9</v>
          </cell>
        </row>
        <row r="76">
          <cell r="I76">
            <v>332169733.05000001</v>
          </cell>
          <cell r="J76">
            <v>1.9</v>
          </cell>
        </row>
        <row r="77">
          <cell r="I77">
            <v>336052607.32999998</v>
          </cell>
          <cell r="J77">
            <v>1.9</v>
          </cell>
        </row>
        <row r="78">
          <cell r="I78">
            <v>117086396.56</v>
          </cell>
          <cell r="J78">
            <v>1.9</v>
          </cell>
        </row>
        <row r="79">
          <cell r="I79">
            <v>1149669053.6099999</v>
          </cell>
          <cell r="J79">
            <v>1.9</v>
          </cell>
        </row>
        <row r="80">
          <cell r="I80">
            <v>147306667.66999999</v>
          </cell>
          <cell r="J80">
            <v>1.9</v>
          </cell>
        </row>
        <row r="81">
          <cell r="I81">
            <v>-309637777.35000002</v>
          </cell>
          <cell r="J81">
            <v>1.9</v>
          </cell>
        </row>
        <row r="82">
          <cell r="I82">
            <v>-84338275.019999996</v>
          </cell>
          <cell r="J82">
            <v>1.9</v>
          </cell>
        </row>
        <row r="83">
          <cell r="I83">
            <v>-331836686.58999997</v>
          </cell>
          <cell r="J83">
            <v>1.9</v>
          </cell>
        </row>
        <row r="84">
          <cell r="I84">
            <v>-625137603.88999999</v>
          </cell>
          <cell r="J84">
            <v>1.9</v>
          </cell>
        </row>
        <row r="85">
          <cell r="I85">
            <v>-1958092.8</v>
          </cell>
          <cell r="J85">
            <v>1.9</v>
          </cell>
        </row>
        <row r="86">
          <cell r="I86">
            <v>-628944.29</v>
          </cell>
          <cell r="J86">
            <v>1.9</v>
          </cell>
        </row>
        <row r="87">
          <cell r="I87">
            <v>-307532097.04000002</v>
          </cell>
          <cell r="J87">
            <v>1.9</v>
          </cell>
        </row>
        <row r="88">
          <cell r="I88">
            <v>-13321763.449999999</v>
          </cell>
          <cell r="J88">
            <v>1.9</v>
          </cell>
        </row>
        <row r="89">
          <cell r="I89">
            <v>0</v>
          </cell>
          <cell r="J89">
            <v>1.9</v>
          </cell>
        </row>
        <row r="90">
          <cell r="I90">
            <v>1752116</v>
          </cell>
          <cell r="J90">
            <v>1.1100000000000001</v>
          </cell>
        </row>
        <row r="91">
          <cell r="I91">
            <v>42448628.740000002</v>
          </cell>
          <cell r="J91">
            <v>1.1100000000000001</v>
          </cell>
        </row>
        <row r="92">
          <cell r="I92">
            <v>179393962.69</v>
          </cell>
          <cell r="J92">
            <v>1.1100000000000001</v>
          </cell>
        </row>
        <row r="93">
          <cell r="I93">
            <v>0</v>
          </cell>
          <cell r="J93">
            <v>1.9</v>
          </cell>
        </row>
        <row r="94">
          <cell r="I94">
            <v>0</v>
          </cell>
          <cell r="J94">
            <v>1.2</v>
          </cell>
        </row>
        <row r="95">
          <cell r="I95">
            <v>-44478068.5</v>
          </cell>
          <cell r="J95">
            <v>2.4</v>
          </cell>
        </row>
        <row r="96">
          <cell r="I96">
            <v>-37205531.350000001</v>
          </cell>
          <cell r="J96">
            <v>2.4</v>
          </cell>
        </row>
        <row r="97">
          <cell r="I97">
            <v>-54750</v>
          </cell>
          <cell r="J97">
            <v>2.1</v>
          </cell>
        </row>
        <row r="98">
          <cell r="I98">
            <v>-1621403.76</v>
          </cell>
          <cell r="J98">
            <v>2.1</v>
          </cell>
        </row>
        <row r="99">
          <cell r="I99">
            <v>-18429.02</v>
          </cell>
          <cell r="J99">
            <v>2.4</v>
          </cell>
        </row>
        <row r="100">
          <cell r="I100">
            <v>-308812.08</v>
          </cell>
          <cell r="J100">
            <v>2.4</v>
          </cell>
        </row>
        <row r="101">
          <cell r="I101">
            <v>-87546955.959999993</v>
          </cell>
          <cell r="J101">
            <v>2.1</v>
          </cell>
        </row>
        <row r="102">
          <cell r="I102">
            <v>-1268401.8700000001</v>
          </cell>
          <cell r="J102">
            <v>2.1</v>
          </cell>
        </row>
        <row r="103">
          <cell r="I103">
            <v>-5624838.25</v>
          </cell>
          <cell r="J103">
            <v>2.1</v>
          </cell>
        </row>
        <row r="104">
          <cell r="I104">
            <v>0</v>
          </cell>
          <cell r="J104">
            <v>2.2000000000000002</v>
          </cell>
        </row>
        <row r="105">
          <cell r="I105">
            <v>-31629.58</v>
          </cell>
          <cell r="J105">
            <v>2.1</v>
          </cell>
        </row>
        <row r="106">
          <cell r="I106">
            <v>-34650.07</v>
          </cell>
          <cell r="J106">
            <v>2.1</v>
          </cell>
        </row>
        <row r="107">
          <cell r="I107">
            <v>-473315.91</v>
          </cell>
          <cell r="J107">
            <v>2.2000000000000002</v>
          </cell>
        </row>
        <row r="108">
          <cell r="I108">
            <v>-14592538.99</v>
          </cell>
          <cell r="J108">
            <v>2.2000000000000002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-13701003.050000001</v>
          </cell>
          <cell r="J110">
            <v>2.2000000000000002</v>
          </cell>
        </row>
        <row r="111">
          <cell r="I111">
            <v>-2772.17</v>
          </cell>
          <cell r="J111">
            <v>2.2000000000000002</v>
          </cell>
        </row>
        <row r="112">
          <cell r="I112">
            <v>-7480587.6500000004</v>
          </cell>
          <cell r="J112">
            <v>2.2000000000000002</v>
          </cell>
        </row>
        <row r="113">
          <cell r="I113">
            <v>584758.4</v>
          </cell>
          <cell r="J113">
            <v>2.2000000000000002</v>
          </cell>
        </row>
        <row r="114">
          <cell r="I114">
            <v>-34700.71</v>
          </cell>
          <cell r="J114">
            <v>2.4</v>
          </cell>
        </row>
        <row r="115">
          <cell r="I115">
            <v>0</v>
          </cell>
          <cell r="J115">
            <v>2.4</v>
          </cell>
        </row>
        <row r="116">
          <cell r="I116">
            <v>-5632145.7000000002</v>
          </cell>
          <cell r="J116">
            <v>2.4</v>
          </cell>
        </row>
        <row r="117">
          <cell r="I117">
            <v>-2342174.25</v>
          </cell>
          <cell r="J117">
            <v>2.2000000000000002</v>
          </cell>
        </row>
        <row r="118">
          <cell r="I118">
            <v>0</v>
          </cell>
          <cell r="J118">
            <v>2.2000000000000002</v>
          </cell>
        </row>
        <row r="119">
          <cell r="I119">
            <v>0</v>
          </cell>
          <cell r="J119">
            <v>2.2000000000000002</v>
          </cell>
        </row>
        <row r="120">
          <cell r="I120">
            <v>-5600344.4100000001</v>
          </cell>
          <cell r="J120">
            <v>2.1</v>
          </cell>
        </row>
        <row r="121">
          <cell r="I121">
            <v>0</v>
          </cell>
          <cell r="J121">
            <v>2.6</v>
          </cell>
        </row>
        <row r="122">
          <cell r="I122">
            <v>-271382.53999999998</v>
          </cell>
          <cell r="J122">
            <v>2.6</v>
          </cell>
        </row>
        <row r="123">
          <cell r="I123">
            <v>-226550868</v>
          </cell>
          <cell r="J123">
            <v>2.5</v>
          </cell>
        </row>
        <row r="124">
          <cell r="I124">
            <v>-218403.57</v>
          </cell>
          <cell r="J124">
            <v>2.6</v>
          </cell>
        </row>
        <row r="125">
          <cell r="I125">
            <v>-17471217.5</v>
          </cell>
          <cell r="J125">
            <v>2.6</v>
          </cell>
        </row>
        <row r="126">
          <cell r="I126">
            <v>-85108.34</v>
          </cell>
          <cell r="J126">
            <v>2.6</v>
          </cell>
        </row>
        <row r="127">
          <cell r="I127">
            <v>-122000958.79000001</v>
          </cell>
          <cell r="J127">
            <v>2.6</v>
          </cell>
        </row>
        <row r="128">
          <cell r="I128">
            <v>-646538.9</v>
          </cell>
          <cell r="J128">
            <v>2.6</v>
          </cell>
        </row>
        <row r="129">
          <cell r="I129">
            <v>-32290521.120000001</v>
          </cell>
          <cell r="J129">
            <v>2.6</v>
          </cell>
        </row>
        <row r="130">
          <cell r="I130">
            <v>-2210139.39</v>
          </cell>
          <cell r="J130">
            <v>2.6</v>
          </cell>
        </row>
        <row r="131">
          <cell r="I131">
            <v>-109183.7</v>
          </cell>
          <cell r="J131">
            <v>2.6</v>
          </cell>
        </row>
        <row r="132">
          <cell r="I132">
            <v>0</v>
          </cell>
          <cell r="J132">
            <v>2.2000000000000002</v>
          </cell>
        </row>
        <row r="133">
          <cell r="I133">
            <v>-39078078</v>
          </cell>
          <cell r="J133">
            <v>2.2999999999999998</v>
          </cell>
        </row>
        <row r="134">
          <cell r="I134">
            <v>-67239137.430000007</v>
          </cell>
          <cell r="J134">
            <v>2.2999999999999998</v>
          </cell>
        </row>
        <row r="135">
          <cell r="I135">
            <v>-2587921627.2199998</v>
          </cell>
          <cell r="J135">
            <v>3.1</v>
          </cell>
        </row>
        <row r="136">
          <cell r="I136">
            <v>-4084376476.1700001</v>
          </cell>
          <cell r="J136">
            <v>3.2</v>
          </cell>
        </row>
        <row r="137">
          <cell r="I137">
            <v>0</v>
          </cell>
          <cell r="J137" t="str">
            <v>*</v>
          </cell>
        </row>
        <row r="138">
          <cell r="I138">
            <v>-3503490</v>
          </cell>
          <cell r="J138">
            <v>4.2</v>
          </cell>
        </row>
        <row r="139">
          <cell r="I139">
            <v>-29900</v>
          </cell>
          <cell r="J139">
            <v>4.2</v>
          </cell>
        </row>
        <row r="140">
          <cell r="I140">
            <v>-12133337.199999999</v>
          </cell>
          <cell r="J140">
            <v>4.4000000000000004</v>
          </cell>
        </row>
        <row r="141">
          <cell r="I141">
            <v>-269025.67</v>
          </cell>
          <cell r="J141">
            <v>4.4000000000000004</v>
          </cell>
        </row>
        <row r="142">
          <cell r="I142">
            <v>-347921516.58999997</v>
          </cell>
          <cell r="J142">
            <v>4.0999999999999996</v>
          </cell>
        </row>
        <row r="143">
          <cell r="I143">
            <v>-1344612.13</v>
          </cell>
          <cell r="J143">
            <v>4.4000000000000004</v>
          </cell>
        </row>
        <row r="144">
          <cell r="I144">
            <v>-4742680</v>
          </cell>
          <cell r="J144">
            <v>4.2</v>
          </cell>
        </row>
        <row r="145">
          <cell r="I145">
            <v>-2716500</v>
          </cell>
          <cell r="J145">
            <v>4.2</v>
          </cell>
        </row>
        <row r="146">
          <cell r="I146">
            <v>-3719126</v>
          </cell>
          <cell r="J146">
            <v>4.2</v>
          </cell>
        </row>
        <row r="147">
          <cell r="I147">
            <v>-163785</v>
          </cell>
          <cell r="J147">
            <v>4.2</v>
          </cell>
        </row>
        <row r="148">
          <cell r="I148">
            <v>-137284</v>
          </cell>
          <cell r="J148">
            <v>4.2</v>
          </cell>
        </row>
        <row r="149">
          <cell r="I149">
            <v>-40560541.259999998</v>
          </cell>
          <cell r="J149">
            <v>4.0999999999999996</v>
          </cell>
        </row>
        <row r="150">
          <cell r="I150">
            <v>-2466480</v>
          </cell>
          <cell r="J150">
            <v>4.2</v>
          </cell>
        </row>
        <row r="151">
          <cell r="I151">
            <v>-1986241</v>
          </cell>
          <cell r="J151">
            <v>4.2</v>
          </cell>
        </row>
        <row r="152">
          <cell r="I152">
            <v>-768765.38</v>
          </cell>
          <cell r="J152">
            <v>4.2</v>
          </cell>
        </row>
        <row r="153">
          <cell r="I153">
            <v>-38288.25</v>
          </cell>
          <cell r="J153">
            <v>4.4000000000000004</v>
          </cell>
        </row>
        <row r="154">
          <cell r="I154">
            <v>-281819</v>
          </cell>
          <cell r="J154">
            <v>4.3</v>
          </cell>
        </row>
        <row r="155">
          <cell r="I155">
            <v>-1986030</v>
          </cell>
          <cell r="J155">
            <v>4.2</v>
          </cell>
        </row>
        <row r="156">
          <cell r="I156">
            <v>-9330452.5399999991</v>
          </cell>
          <cell r="J156">
            <v>4.2</v>
          </cell>
        </row>
        <row r="157">
          <cell r="I157">
            <v>-3500</v>
          </cell>
          <cell r="J157">
            <v>4.2</v>
          </cell>
        </row>
        <row r="158">
          <cell r="I158">
            <v>-439578.58</v>
          </cell>
          <cell r="J158">
            <v>4.2</v>
          </cell>
        </row>
        <row r="159">
          <cell r="I159">
            <v>-115668.81</v>
          </cell>
          <cell r="J159">
            <v>4.2</v>
          </cell>
        </row>
        <row r="160">
          <cell r="I160">
            <v>-498800</v>
          </cell>
          <cell r="J160">
            <v>4.2</v>
          </cell>
        </row>
        <row r="161">
          <cell r="I161">
            <v>-3789436.79</v>
          </cell>
          <cell r="J161">
            <v>4.2</v>
          </cell>
        </row>
        <row r="162">
          <cell r="I162">
            <v>-1905400</v>
          </cell>
          <cell r="J162">
            <v>4.2</v>
          </cell>
        </row>
        <row r="163">
          <cell r="I163">
            <v>-50000</v>
          </cell>
          <cell r="J163">
            <v>4.2</v>
          </cell>
        </row>
        <row r="164">
          <cell r="I164">
            <v>-16000</v>
          </cell>
          <cell r="J164">
            <v>4.2</v>
          </cell>
        </row>
        <row r="165">
          <cell r="I165">
            <v>-14400</v>
          </cell>
          <cell r="J165">
            <v>4.2</v>
          </cell>
        </row>
        <row r="166">
          <cell r="I166">
            <v>1059277.3799999999</v>
          </cell>
          <cell r="J166">
            <v>4.2</v>
          </cell>
        </row>
        <row r="167">
          <cell r="I167">
            <v>-640.65</v>
          </cell>
          <cell r="J167">
            <v>4.4000000000000004</v>
          </cell>
        </row>
        <row r="168">
          <cell r="I168">
            <v>-4912373.28</v>
          </cell>
          <cell r="J168">
            <v>4.4000000000000004</v>
          </cell>
        </row>
        <row r="169">
          <cell r="I169">
            <v>-268348715.38999999</v>
          </cell>
          <cell r="J169">
            <v>4.3</v>
          </cell>
        </row>
        <row r="170">
          <cell r="I170">
            <v>1995385.61</v>
          </cell>
          <cell r="J170" t="str">
            <v>*</v>
          </cell>
        </row>
        <row r="171">
          <cell r="I171">
            <v>3473290</v>
          </cell>
          <cell r="J171">
            <v>5.0999999999999996</v>
          </cell>
        </row>
        <row r="172">
          <cell r="I172">
            <v>165038159</v>
          </cell>
          <cell r="J172">
            <v>5.0999999999999996</v>
          </cell>
        </row>
        <row r="173">
          <cell r="I173">
            <v>39362571.399999999</v>
          </cell>
          <cell r="J173">
            <v>5.0999999999999996</v>
          </cell>
        </row>
        <row r="174">
          <cell r="I174">
            <v>2715113.22</v>
          </cell>
          <cell r="J174">
            <v>5.0999999999999996</v>
          </cell>
        </row>
        <row r="175">
          <cell r="I175">
            <v>9616306</v>
          </cell>
          <cell r="J175">
            <v>5.0999999999999996</v>
          </cell>
        </row>
        <row r="176">
          <cell r="I176">
            <v>105052086.34999999</v>
          </cell>
          <cell r="J176">
            <v>5.0999999999999996</v>
          </cell>
        </row>
        <row r="177">
          <cell r="I177">
            <v>19557039</v>
          </cell>
          <cell r="J177">
            <v>5.0999999999999996</v>
          </cell>
        </row>
        <row r="178">
          <cell r="I178">
            <v>7450594.9800000004</v>
          </cell>
          <cell r="J178">
            <v>5.0999999999999996</v>
          </cell>
        </row>
        <row r="179">
          <cell r="I179">
            <v>457800.16</v>
          </cell>
          <cell r="J179">
            <v>5.0999999999999996</v>
          </cell>
        </row>
        <row r="180">
          <cell r="I180">
            <v>19539039</v>
          </cell>
          <cell r="J180">
            <v>5.0999999999999996</v>
          </cell>
        </row>
        <row r="181">
          <cell r="I181">
            <v>1330335.74</v>
          </cell>
          <cell r="J181">
            <v>5.0999999999999996</v>
          </cell>
        </row>
        <row r="182">
          <cell r="I182">
            <v>2875408.27</v>
          </cell>
          <cell r="J182">
            <v>5.0999999999999996</v>
          </cell>
        </row>
        <row r="183">
          <cell r="I183">
            <v>14387562.960000001</v>
          </cell>
          <cell r="J183">
            <v>5.0999999999999996</v>
          </cell>
        </row>
        <row r="184">
          <cell r="I184">
            <v>14740936.130000001</v>
          </cell>
          <cell r="J184">
            <v>5.0999999999999996</v>
          </cell>
        </row>
        <row r="185">
          <cell r="I185">
            <v>2148472.29</v>
          </cell>
          <cell r="J185">
            <v>5.0999999999999996</v>
          </cell>
        </row>
        <row r="186">
          <cell r="I186">
            <v>3468.92</v>
          </cell>
          <cell r="J186">
            <v>5.3</v>
          </cell>
        </row>
        <row r="187">
          <cell r="I187">
            <v>4292966.25</v>
          </cell>
          <cell r="J187">
            <v>5.3</v>
          </cell>
        </row>
        <row r="188">
          <cell r="I188">
            <v>451.34</v>
          </cell>
          <cell r="J188">
            <v>5.3</v>
          </cell>
        </row>
        <row r="189">
          <cell r="I189">
            <v>5049962.4400000004</v>
          </cell>
          <cell r="J189">
            <v>5.3</v>
          </cell>
        </row>
        <row r="190">
          <cell r="I190">
            <v>6586734.9800000004</v>
          </cell>
          <cell r="J190">
            <v>5.3</v>
          </cell>
        </row>
        <row r="191">
          <cell r="I191">
            <v>36189</v>
          </cell>
          <cell r="J191">
            <v>5.3</v>
          </cell>
        </row>
        <row r="192">
          <cell r="I192">
            <v>117539.01</v>
          </cell>
          <cell r="J192">
            <v>5.3</v>
          </cell>
        </row>
        <row r="193">
          <cell r="I193">
            <v>96205</v>
          </cell>
          <cell r="J193">
            <v>5.3</v>
          </cell>
        </row>
        <row r="194">
          <cell r="I194">
            <v>226354.68</v>
          </cell>
          <cell r="J194">
            <v>5.5</v>
          </cell>
        </row>
        <row r="195">
          <cell r="I195">
            <v>10513101.4</v>
          </cell>
          <cell r="J195">
            <v>5.0999999999999996</v>
          </cell>
        </row>
        <row r="196">
          <cell r="I196">
            <v>587358.56999999995</v>
          </cell>
          <cell r="J196">
            <v>5.0999999999999996</v>
          </cell>
        </row>
        <row r="197">
          <cell r="I197">
            <v>18880</v>
          </cell>
          <cell r="J197">
            <v>5.5</v>
          </cell>
        </row>
        <row r="198">
          <cell r="I198">
            <v>587286</v>
          </cell>
          <cell r="J198">
            <v>5.5</v>
          </cell>
        </row>
        <row r="199">
          <cell r="I199">
            <v>433174.46</v>
          </cell>
          <cell r="J199">
            <v>5.5</v>
          </cell>
        </row>
        <row r="200">
          <cell r="I200">
            <v>5914814.0800000001</v>
          </cell>
          <cell r="J200">
            <v>5.5</v>
          </cell>
        </row>
        <row r="201">
          <cell r="I201">
            <v>102500</v>
          </cell>
          <cell r="J201">
            <v>5.5</v>
          </cell>
        </row>
        <row r="202">
          <cell r="I202">
            <v>890880.02</v>
          </cell>
          <cell r="J202">
            <v>5.5</v>
          </cell>
        </row>
        <row r="203">
          <cell r="I203">
            <v>7140</v>
          </cell>
          <cell r="J203">
            <v>5.5</v>
          </cell>
        </row>
        <row r="204">
          <cell r="I204">
            <v>1784050.94</v>
          </cell>
          <cell r="J204">
            <v>5.5</v>
          </cell>
        </row>
        <row r="205">
          <cell r="I205">
            <v>3716000.75</v>
          </cell>
          <cell r="J205">
            <v>5.5</v>
          </cell>
        </row>
        <row r="206">
          <cell r="I206">
            <v>602600</v>
          </cell>
          <cell r="J206">
            <v>5.5</v>
          </cell>
        </row>
        <row r="207">
          <cell r="I207">
            <v>176244.8</v>
          </cell>
          <cell r="J207">
            <v>5.5</v>
          </cell>
        </row>
        <row r="208">
          <cell r="I208">
            <v>2977994.94</v>
          </cell>
          <cell r="J208">
            <v>5.5</v>
          </cell>
        </row>
        <row r="209">
          <cell r="I209">
            <v>2515204.41</v>
          </cell>
          <cell r="J209">
            <v>5.5</v>
          </cell>
        </row>
        <row r="210">
          <cell r="I210">
            <v>9010643.3300000001</v>
          </cell>
          <cell r="J210">
            <v>5.5</v>
          </cell>
        </row>
        <row r="211">
          <cell r="I211">
            <v>366004.15</v>
          </cell>
          <cell r="J211">
            <v>5.5</v>
          </cell>
        </row>
        <row r="212">
          <cell r="I212">
            <v>129800</v>
          </cell>
          <cell r="J212">
            <v>5.5</v>
          </cell>
        </row>
        <row r="213">
          <cell r="I213">
            <v>1748433.95</v>
          </cell>
          <cell r="J213">
            <v>5.5</v>
          </cell>
        </row>
        <row r="214">
          <cell r="I214">
            <v>320370.90999999997</v>
          </cell>
          <cell r="J214">
            <v>5.5</v>
          </cell>
        </row>
        <row r="215">
          <cell r="I215">
            <v>944</v>
          </cell>
          <cell r="J215">
            <v>5.5</v>
          </cell>
        </row>
        <row r="216">
          <cell r="I216">
            <v>23608.32</v>
          </cell>
          <cell r="J216">
            <v>5.6</v>
          </cell>
        </row>
        <row r="217">
          <cell r="I217">
            <v>837662</v>
          </cell>
          <cell r="J217">
            <v>5.5</v>
          </cell>
        </row>
        <row r="218">
          <cell r="I218">
            <v>448075</v>
          </cell>
          <cell r="J218">
            <v>5.5</v>
          </cell>
        </row>
        <row r="219">
          <cell r="I219">
            <v>35728306.840000004</v>
          </cell>
          <cell r="J219">
            <v>5.5</v>
          </cell>
        </row>
        <row r="220">
          <cell r="I220">
            <v>5516480</v>
          </cell>
          <cell r="J220">
            <v>5.5</v>
          </cell>
        </row>
        <row r="221">
          <cell r="I221">
            <v>2071656.66</v>
          </cell>
          <cell r="J221">
            <v>5.5</v>
          </cell>
        </row>
        <row r="222">
          <cell r="I222">
            <v>60000</v>
          </cell>
          <cell r="J222">
            <v>5.5</v>
          </cell>
        </row>
        <row r="223">
          <cell r="I223">
            <v>834744.89</v>
          </cell>
          <cell r="J223">
            <v>5.5</v>
          </cell>
        </row>
        <row r="224">
          <cell r="I224">
            <v>19399.990000000002</v>
          </cell>
          <cell r="J224">
            <v>5.5</v>
          </cell>
        </row>
        <row r="225">
          <cell r="I225">
            <v>4736528.84</v>
          </cell>
          <cell r="J225">
            <v>5.5</v>
          </cell>
        </row>
        <row r="226">
          <cell r="I226">
            <v>4748532.4000000004</v>
          </cell>
          <cell r="J226">
            <v>5.5</v>
          </cell>
        </row>
        <row r="227">
          <cell r="I227">
            <v>243158.79</v>
          </cell>
          <cell r="J227">
            <v>5.3</v>
          </cell>
        </row>
        <row r="228">
          <cell r="I228">
            <v>1065396.28</v>
          </cell>
          <cell r="J228">
            <v>5.3</v>
          </cell>
        </row>
        <row r="229">
          <cell r="I229">
            <v>1705521.99</v>
          </cell>
          <cell r="J229">
            <v>5.3</v>
          </cell>
        </row>
        <row r="230">
          <cell r="I230">
            <v>93032.03</v>
          </cell>
          <cell r="J230">
            <v>5.3</v>
          </cell>
        </row>
        <row r="231">
          <cell r="I231">
            <v>133122.48000000001</v>
          </cell>
          <cell r="J231">
            <v>5.3</v>
          </cell>
        </row>
        <row r="232">
          <cell r="I232">
            <v>4137675.57</v>
          </cell>
          <cell r="J232">
            <v>5.3</v>
          </cell>
        </row>
        <row r="233">
          <cell r="I233">
            <v>1500000</v>
          </cell>
          <cell r="J233">
            <v>5.3</v>
          </cell>
        </row>
        <row r="234">
          <cell r="I234">
            <v>1025.0899999999999</v>
          </cell>
          <cell r="J234">
            <v>5.3</v>
          </cell>
        </row>
        <row r="235">
          <cell r="I235">
            <v>2280</v>
          </cell>
          <cell r="J235">
            <v>5.3</v>
          </cell>
        </row>
        <row r="236">
          <cell r="I236">
            <v>300</v>
          </cell>
          <cell r="J236">
            <v>5.3</v>
          </cell>
        </row>
        <row r="237">
          <cell r="I237">
            <v>143524.93</v>
          </cell>
          <cell r="J237">
            <v>5.3</v>
          </cell>
        </row>
        <row r="238">
          <cell r="I238">
            <v>1880185.82</v>
          </cell>
          <cell r="J238">
            <v>5.3</v>
          </cell>
        </row>
        <row r="239">
          <cell r="I239">
            <v>3737.34</v>
          </cell>
          <cell r="J239">
            <v>5.3</v>
          </cell>
        </row>
        <row r="240">
          <cell r="I240">
            <v>14750</v>
          </cell>
          <cell r="J240">
            <v>5.3</v>
          </cell>
        </row>
        <row r="241">
          <cell r="I241">
            <v>14653.88</v>
          </cell>
          <cell r="J241">
            <v>5.3</v>
          </cell>
        </row>
        <row r="242">
          <cell r="I242">
            <v>22770.93</v>
          </cell>
          <cell r="J242">
            <v>5.3</v>
          </cell>
        </row>
        <row r="243">
          <cell r="I243">
            <v>2000000</v>
          </cell>
          <cell r="J243">
            <v>5.3</v>
          </cell>
        </row>
        <row r="244">
          <cell r="I244">
            <v>253349.4</v>
          </cell>
          <cell r="J244">
            <v>5.3</v>
          </cell>
        </row>
        <row r="245">
          <cell r="I245">
            <v>817051.09</v>
          </cell>
          <cell r="J245">
            <v>5.3</v>
          </cell>
        </row>
        <row r="246">
          <cell r="I246">
            <v>66080</v>
          </cell>
          <cell r="J246">
            <v>5.3</v>
          </cell>
        </row>
        <row r="247">
          <cell r="I247">
            <v>723</v>
          </cell>
          <cell r="J247">
            <v>5.3</v>
          </cell>
        </row>
        <row r="248">
          <cell r="I248">
            <v>270420.07</v>
          </cell>
          <cell r="J248">
            <v>5.3</v>
          </cell>
        </row>
        <row r="249">
          <cell r="I249">
            <v>213116.68</v>
          </cell>
          <cell r="J249">
            <v>5.3</v>
          </cell>
        </row>
        <row r="250">
          <cell r="I250">
            <v>106572.71</v>
          </cell>
          <cell r="J250">
            <v>5.3</v>
          </cell>
        </row>
        <row r="251">
          <cell r="I251">
            <v>951172.31</v>
          </cell>
          <cell r="J251">
            <v>5.3</v>
          </cell>
        </row>
        <row r="252">
          <cell r="I252">
            <v>12835287.51</v>
          </cell>
          <cell r="J252">
            <v>5.5</v>
          </cell>
        </row>
        <row r="253">
          <cell r="I253">
            <v>324814.58</v>
          </cell>
          <cell r="J253">
            <v>5.5</v>
          </cell>
        </row>
        <row r="254">
          <cell r="I254">
            <v>2240480.69</v>
          </cell>
          <cell r="J254">
            <v>5.4</v>
          </cell>
        </row>
        <row r="255">
          <cell r="I255">
            <v>2237652.9300000002</v>
          </cell>
          <cell r="J255">
            <v>5.4</v>
          </cell>
        </row>
        <row r="256">
          <cell r="I256">
            <v>5662154.7999999998</v>
          </cell>
          <cell r="J256">
            <v>5.4</v>
          </cell>
        </row>
        <row r="257">
          <cell r="I257">
            <v>1916112.45</v>
          </cell>
          <cell r="J257">
            <v>5.4</v>
          </cell>
        </row>
        <row r="258">
          <cell r="I258">
            <v>18000.5</v>
          </cell>
          <cell r="J258">
            <v>5.4</v>
          </cell>
        </row>
        <row r="259">
          <cell r="I259">
            <v>144798</v>
          </cell>
          <cell r="J259">
            <v>5.4</v>
          </cell>
        </row>
        <row r="260">
          <cell r="I260">
            <v>1032591.56</v>
          </cell>
          <cell r="J260">
            <v>5.4</v>
          </cell>
        </row>
        <row r="261">
          <cell r="I261">
            <v>93485.51</v>
          </cell>
          <cell r="J261">
            <v>5.4</v>
          </cell>
        </row>
        <row r="262">
          <cell r="I262">
            <v>1995385.6</v>
          </cell>
          <cell r="J262" t="str">
            <v>*</v>
          </cell>
        </row>
        <row r="263">
          <cell r="I263">
            <v>228000</v>
          </cell>
          <cell r="J263">
            <v>5.2</v>
          </cell>
        </row>
        <row r="264">
          <cell r="I264">
            <v>212976.78</v>
          </cell>
          <cell r="J264">
            <v>5.2</v>
          </cell>
        </row>
        <row r="265">
          <cell r="I265">
            <v>472061.42</v>
          </cell>
          <cell r="J265">
            <v>5.2</v>
          </cell>
        </row>
        <row r="266">
          <cell r="I266">
            <v>0</v>
          </cell>
          <cell r="J266">
            <v>5.2</v>
          </cell>
        </row>
        <row r="267">
          <cell r="I267">
            <v>630000</v>
          </cell>
          <cell r="J267">
            <v>5.2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DEBF-FE85-4621-9D82-EFC00E49F82E}">
  <sheetPr>
    <tabColor theme="9" tint="-0.499984740745262"/>
  </sheetPr>
  <dimension ref="B1:P369"/>
  <sheetViews>
    <sheetView showGridLines="0" tabSelected="1" topLeftCell="A31" zoomScale="120" zoomScaleNormal="120" workbookViewId="0">
      <selection activeCell="N46" sqref="N46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4727080379.2399998</v>
      </c>
      <c r="G7" s="4">
        <f>SUMIF('[1]Balanza 202401'!$J$3:$J$267,"1.1",'[1]Balanza 202401'!$I$3:$I$267)</f>
        <v>4727080379.2399998</v>
      </c>
      <c r="H7" s="4">
        <v>4653872175.8400011</v>
      </c>
      <c r="I7" s="4">
        <f>'[1]Notas 122023'!$O$316</f>
        <v>4530898771.1974001</v>
      </c>
      <c r="J7" s="4">
        <f>F7-I7</f>
        <v>196181608.04259968</v>
      </c>
      <c r="K7" s="4">
        <f>'[1]Notas 122023'!$Q$316</f>
        <v>2294076024.5700002</v>
      </c>
      <c r="L7" s="4">
        <f>H7-K7</f>
        <v>2359796151.2700009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49294474.139999993</v>
      </c>
      <c r="G8" s="4">
        <f>SUMIF('[1]Balanza 202401'!$J$3:$J$267,"1.2",'[1]Balanza 202401'!$I$3:$I$267)+1</f>
        <v>49294475.139999993</v>
      </c>
      <c r="H8" s="4">
        <v>53529407.039999999</v>
      </c>
      <c r="I8" s="4">
        <f>'[1]Notas 122023'!$O$324</f>
        <v>57688194.960000001</v>
      </c>
      <c r="J8" s="4">
        <f>F8-I8</f>
        <v>-8393720.8200000077</v>
      </c>
      <c r="K8" s="4">
        <f>'[1]Notas 122023'!$Q$324</f>
        <v>0</v>
      </c>
      <c r="L8" s="4">
        <f t="shared" ref="L8:L17" si="0">H8-K8</f>
        <v>53529407.039999999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4776374853.3800001</v>
      </c>
      <c r="G10" s="15"/>
      <c r="H10" s="14">
        <v>4707401582.8800011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307150946.00999999</v>
      </c>
      <c r="G12" s="4">
        <f>SUMIF('[1]Balanza 202401'!$J$3:$J$267,"1.5",'[1]Balanza 202401'!$I$3:$I$267)</f>
        <v>307150946.00999999</v>
      </c>
      <c r="H12" s="4">
        <v>307150946.00999999</v>
      </c>
      <c r="I12" s="4">
        <f>'[1]Notas 122023'!$O$367</f>
        <v>307956430.47000003</v>
      </c>
      <c r="J12" s="4">
        <f>F12-I12</f>
        <v>-805484.46000003815</v>
      </c>
      <c r="K12" s="4">
        <f>'[1]Notas 122023'!$Q$367</f>
        <v>0</v>
      </c>
      <c r="L12" s="4">
        <f t="shared" si="0"/>
        <v>307150946.00999999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122023'!O365</f>
        <v>956430.47</v>
      </c>
      <c r="J13" s="4">
        <f>F13-I13</f>
        <v>-956430.47</v>
      </c>
      <c r="K13" s="4">
        <f>'[1]Notas 122023'!P365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202401'!$J$3:$J$267,"1.7",'[1]Balanza 202401'!$I$3:$I$267)</f>
        <v>34609844.009999998</v>
      </c>
      <c r="H14" s="4">
        <v>34609844.009999998</v>
      </c>
      <c r="I14" s="4">
        <f>'[1]Notas 122023'!$O$379</f>
        <v>2002124.19</v>
      </c>
      <c r="J14" s="4">
        <f>F14-I14</f>
        <v>32607719.819999997</v>
      </c>
      <c r="K14" s="4">
        <f>'[1]Notas 122023'!$Q$379</f>
        <v>0</v>
      </c>
      <c r="L14" s="4">
        <f t="shared" si="0"/>
        <v>34609844.009999998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2184258487.2400002</v>
      </c>
      <c r="G16" s="4">
        <f>SUMIF('[1]Balanza 202401'!$J$3:$J$267,"1.9",'[1]Balanza 202401'!$I$3:$I$267)</f>
        <v>2184258487.2400002</v>
      </c>
      <c r="H16" s="4">
        <v>2213805856.3299999</v>
      </c>
      <c r="I16" s="4">
        <f>'[1]Notas 122023'!$O$409</f>
        <v>2795647054.7700005</v>
      </c>
      <c r="J16" s="4">
        <f>F16-I16</f>
        <v>-611388567.53000021</v>
      </c>
      <c r="K16" s="4">
        <f>'[1]Notas 122023'!$Q$409</f>
        <v>1566110828</v>
      </c>
      <c r="L16" s="4">
        <f t="shared" si="0"/>
        <v>647695028.32999992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247087870.17000002</v>
      </c>
      <c r="G17" s="4">
        <f>SUMIF('[1]Balanza 202401'!$J$3:$J$267,"1.11",'[1]Balanza 202401'!$I$3:$I$267)</f>
        <v>247087870.17000002</v>
      </c>
      <c r="H17" s="4">
        <v>223594707.43000001</v>
      </c>
      <c r="I17" s="4">
        <f>'[1]Notas 122023'!$O$424</f>
        <v>44478068.5</v>
      </c>
      <c r="J17" s="4">
        <f>F17-I17</f>
        <v>202609801.67000002</v>
      </c>
      <c r="K17" s="4">
        <f>'[1]Notas 122023'!$Q$424</f>
        <v>1752116</v>
      </c>
      <c r="L17" s="4">
        <f t="shared" si="0"/>
        <v>221842591.43000001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2773107147.4300003</v>
      </c>
      <c r="G19" s="15"/>
      <c r="H19" s="14">
        <v>2779161352.7799997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7549481999.8100004</v>
      </c>
      <c r="G20" s="21"/>
      <c r="H20" s="20">
        <v>7486562935.6600008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101782973.89999999</v>
      </c>
      <c r="G24" s="4">
        <f>-SUMIF('[1]Balanza 202401'!$J$3:$J$267,"2.1",'[1]Balanza 202401'!$I$3:$I$267)-1</f>
        <v>101782972.89999999</v>
      </c>
      <c r="H24" s="4">
        <v>92560793.039999992</v>
      </c>
      <c r="I24" s="4">
        <f>'[1]Notas 122023'!$O$441</f>
        <v>119535953.56999998</v>
      </c>
      <c r="J24" s="4">
        <f t="shared" ref="J24:J25" si="1">F24-I24</f>
        <v>-17752979.669999987</v>
      </c>
      <c r="K24" s="4">
        <f>'[1]Notas 122023'!$Q$441</f>
        <v>-1</v>
      </c>
      <c r="L24" s="4">
        <f t="shared" ref="L24:L27" si="2">H24-K24</f>
        <v>92560794.039999992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38007633.620000005</v>
      </c>
      <c r="G25" s="4">
        <f>-SUMIF('[1]Balanza 202401'!$J$3:$J$267,"2.2",'[1]Balanza 202401'!$I$3:$I$267)+1</f>
        <v>38007634.620000005</v>
      </c>
      <c r="H25" s="4">
        <v>28244663.43</v>
      </c>
      <c r="I25" s="4">
        <f>'[1]Notas 122023'!$O$451</f>
        <v>15141532.739999998</v>
      </c>
      <c r="J25" s="4">
        <f t="shared" si="1"/>
        <v>22866100.880000006</v>
      </c>
      <c r="K25" s="4">
        <f>'[1]Notas 122023'!$Q$451</f>
        <v>0</v>
      </c>
      <c r="L25" s="4">
        <f t="shared" si="2"/>
        <v>28244663.43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106317215.43000001</v>
      </c>
      <c r="G26" s="4">
        <f>-SUMIF('[1]Balanza 202401'!$J$3:$J$267,"2.3",'[1]Balanza 202401'!$I$3:$I$267)+1</f>
        <v>106317216.43000001</v>
      </c>
      <c r="H26" s="4">
        <v>28199972.079999998</v>
      </c>
      <c r="I26" s="4">
        <f>'[1]Notas 122023'!$O$456</f>
        <v>29901</v>
      </c>
      <c r="J26" s="4">
        <f>F26-I26</f>
        <v>106287314.43000001</v>
      </c>
      <c r="K26" s="4">
        <f>'[1]Notas 122023'!$Q$456</f>
        <v>-1</v>
      </c>
      <c r="L26" s="4">
        <f t="shared" si="2"/>
        <v>28199973.079999998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87677687.359999985</v>
      </c>
      <c r="G27" s="4">
        <f>-SUMIF('[1]Balanza 202401'!$J$3:$J$267,"2.4",'[1]Balanza 202401'!$I$3:$I$267)+1</f>
        <v>87677688.359999985</v>
      </c>
      <c r="H27" s="4">
        <v>19817841.849999998</v>
      </c>
      <c r="I27" s="4">
        <f>'[1]Notas 122023'!$O$464</f>
        <v>8533073.9000000004</v>
      </c>
      <c r="J27" s="4">
        <f>F27-I27</f>
        <v>79144613.459999979</v>
      </c>
      <c r="K27" s="4">
        <f>'[1]Notas 122023'!$Q$464</f>
        <v>1</v>
      </c>
      <c r="L27" s="4">
        <f t="shared" si="2"/>
        <v>19817840.849999998</v>
      </c>
    </row>
    <row r="28" spans="2:16" x14ac:dyDescent="0.25">
      <c r="C28" s="7" t="s">
        <v>30</v>
      </c>
      <c r="F28" s="14">
        <v>333785510.30999994</v>
      </c>
      <c r="G28" s="15"/>
      <c r="H28" s="14">
        <v>168823270.40000001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226550868</v>
      </c>
      <c r="G30" s="4">
        <f>-SUMIF('[1]Balanza 202401'!$J$3:$J$267,"2.5",'[1]Balanza 202401'!$I$3:$I$267)</f>
        <v>226550868</v>
      </c>
      <c r="H30" s="4">
        <v>279381527.67000002</v>
      </c>
      <c r="I30" s="4">
        <f>-SUMIF('[1]Balanza 202401'!$J$3:$J$267,"2.5",'[1]Balanza 202401'!$I$3:$I$267)</f>
        <v>226550868</v>
      </c>
      <c r="J30" s="4">
        <f>-SUMIF('[1]Balanza 202401'!$J$3:$J$267,"2.5",'[1]Balanza 202401'!$I$3:$I$267)</f>
        <v>226550868</v>
      </c>
      <c r="K30" s="4">
        <f>-SUMIF('[1]Balanza 202401'!$J$3:$J$267,"2.5",'[1]Balanza 202401'!$I$3:$I$267)</f>
        <v>226550868</v>
      </c>
      <c r="L30" s="4">
        <f>-SUMIF('[1]Balanza 202401'!$J$3:$J$267,"2.5",'[1]Balanza 202401'!$I$3:$I$267)</f>
        <v>226550868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175303453.84999999</v>
      </c>
      <c r="G31" s="4">
        <f>-SUMIF('[1]Balanza 202401'!$J$3:$J$267,"2.6",'[1]Balanza 202401'!$I$3:$I$267)</f>
        <v>175303453.84999999</v>
      </c>
      <c r="H31" s="4">
        <v>813567124.53000009</v>
      </c>
      <c r="I31" s="4">
        <f>'[1]Notas 122023'!$O$487</f>
        <v>6935226121.8199997</v>
      </c>
      <c r="J31" s="4">
        <f t="shared" ref="J31" si="3">F31-I31</f>
        <v>-6759922667.9699993</v>
      </c>
      <c r="K31" s="4">
        <f>'[1]Notas 122023'!$Q$487</f>
        <v>771439679.57000005</v>
      </c>
      <c r="L31" s="4">
        <f t="shared" ref="L31" si="4">H31-K31</f>
        <v>42127444.960000038</v>
      </c>
    </row>
    <row r="32" spans="2:16" customFormat="1" x14ac:dyDescent="0.25">
      <c r="C32" s="23" t="s">
        <v>34</v>
      </c>
      <c r="D32" s="12"/>
      <c r="E32" s="6"/>
      <c r="F32" s="27">
        <v>401854321.85000002</v>
      </c>
      <c r="G32" s="28"/>
      <c r="H32" s="27">
        <v>1092948653.2</v>
      </c>
      <c r="I32" s="4"/>
      <c r="J32" s="4"/>
      <c r="K32" s="4"/>
      <c r="L32" s="4"/>
    </row>
    <row r="33" spans="2:16" x14ac:dyDescent="0.25">
      <c r="C33" s="7" t="s">
        <v>35</v>
      </c>
      <c r="F33" s="14">
        <v>735639832.15999997</v>
      </c>
      <c r="G33" s="21"/>
      <c r="H33" s="14">
        <v>1261771922.6000001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202401'!$J$3:$J$267,"3.1",'[1]Balanza 202401'!$I$3:$I$267)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4084376476.1700001</v>
      </c>
      <c r="G37" s="4">
        <f>-SUMIF('[1]Balanza 202401'!$J$3:$J$267,"3.2",'[1]Balanza 202401'!$I$3:$I$267)</f>
        <v>4084376476.1700001</v>
      </c>
      <c r="H37" s="4">
        <v>2937292758.3200002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141544065.24999976</v>
      </c>
      <c r="G38" s="4">
        <f>'[1] ERF-Rendimiento Financiero'!G23</f>
        <v>0</v>
      </c>
      <c r="H38" s="4">
        <v>699576628.49000013</v>
      </c>
      <c r="I38" s="4"/>
      <c r="J38" s="4"/>
      <c r="K38" s="4"/>
      <c r="L38" s="4"/>
    </row>
    <row r="39" spans="2:16" x14ac:dyDescent="0.25">
      <c r="C39" s="7" t="s">
        <v>40</v>
      </c>
      <c r="F39" s="27">
        <v>6813842167.6399994</v>
      </c>
      <c r="G39" s="21"/>
      <c r="H39" s="27">
        <v>6224791013.0299997</v>
      </c>
      <c r="I39" s="4"/>
      <c r="J39" s="4"/>
      <c r="K39" s="4"/>
    </row>
    <row r="40" spans="2:16" ht="15.75" thickBot="1" x14ac:dyDescent="0.3">
      <c r="C40" s="7" t="s">
        <v>41</v>
      </c>
      <c r="F40" s="20">
        <v>7549481999.7999992</v>
      </c>
      <c r="G40" s="11"/>
      <c r="H40" s="20">
        <v>7486562935.6300001</v>
      </c>
      <c r="I40" s="4"/>
      <c r="J40" s="4"/>
      <c r="K40" s="4"/>
    </row>
    <row r="41" spans="2:16" ht="15.75" thickTop="1" x14ac:dyDescent="0.25">
      <c r="F41" s="30"/>
      <c r="H41" s="30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2024-03-25T20:59:48Z</cp:lastPrinted>
  <dcterms:created xsi:type="dcterms:W3CDTF">2024-03-25T20:57:05Z</dcterms:created>
  <dcterms:modified xsi:type="dcterms:W3CDTF">2024-03-25T20:59:51Z</dcterms:modified>
</cp:coreProperties>
</file>