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3. Marzo\Estados Financieros\Portal\"/>
    </mc:Choice>
  </mc:AlternateContent>
  <xr:revisionPtr revIDLastSave="0" documentId="13_ncr:1_{F82FABA7-2C9E-4EE0-8848-8CEBE1A7A398}" xr6:coauthVersionLast="47" xr6:coauthVersionMax="47" xr10:uidLastSave="{00000000-0000-0000-0000-000000000000}"/>
  <bookViews>
    <workbookView xWindow="-120" yWindow="-120" windowWidth="29040" windowHeight="15840" xr2:uid="{99D79444-F4DD-41CE-A5CE-6E29F4EDADF9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I20" i="1"/>
  <c r="L20" i="1"/>
  <c r="G20" i="1"/>
  <c r="J20" i="1"/>
  <c r="K19" i="1"/>
  <c r="I19" i="1"/>
  <c r="L19" i="1"/>
  <c r="G19" i="1"/>
  <c r="J19" i="1"/>
  <c r="K18" i="1"/>
  <c r="I18" i="1"/>
  <c r="L18" i="1"/>
  <c r="G18" i="1"/>
  <c r="J18" i="1"/>
  <c r="K17" i="1"/>
  <c r="I17" i="1"/>
  <c r="L17" i="1"/>
  <c r="G17" i="1"/>
  <c r="J17" i="1"/>
  <c r="K16" i="1"/>
  <c r="I16" i="1"/>
  <c r="L16" i="1"/>
  <c r="G16" i="1"/>
  <c r="J16" i="1"/>
  <c r="K15" i="1"/>
  <c r="I15" i="1"/>
  <c r="G15" i="1"/>
  <c r="K11" i="1"/>
  <c r="I11" i="1"/>
  <c r="L11" i="1"/>
  <c r="G11" i="1"/>
  <c r="J11" i="1"/>
  <c r="K10" i="1"/>
  <c r="I10" i="1"/>
  <c r="L10" i="1"/>
  <c r="G10" i="1"/>
  <c r="J10" i="1"/>
  <c r="K9" i="1"/>
  <c r="I9" i="1"/>
  <c r="L9" i="1"/>
  <c r="G9" i="1"/>
  <c r="J9" i="1"/>
  <c r="K8" i="1"/>
  <c r="I8" i="1"/>
  <c r="L8" i="1"/>
  <c r="G8" i="1"/>
  <c r="J8" i="1"/>
  <c r="J15" i="1" l="1"/>
  <c r="L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<sst xmlns="http://schemas.openxmlformats.org/spreadsheetml/2006/main" count="25" uniqueCount="24">
  <si>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</si>
  <si>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Marzo de 2024 y 2023</t>
  </si>
  <si>
    <t>(Valores en RD$ pesos)</t>
  </si>
  <si>
    <t xml:space="preserve">Notas 2021 </t>
  </si>
  <si>
    <t>Diferencia</t>
  </si>
  <si>
    <t xml:space="preserve">Notas 2020 </t>
  </si>
  <si>
    <t xml:space="preserve">Ingresos  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</si>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</sst>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3BB0E-4B70-4FF1-ACD5-52219D6944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938493</xdr:colOff>
      <xdr:row>25</xdr:row>
      <xdr:rowOff>63033</xdr:rowOff>
    </xdr:from>
    <xdr:to>
      <xdr:col>7</xdr:col>
      <xdr:colOff>279680</xdr:colOff>
      <xdr:row>33</xdr:row>
      <xdr:rowOff>91396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6948F0-0BDB-4D90-8844-FD7868281DC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993" y="4293254"/>
          <a:ext cx="3711481" cy="13730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3.%20Marzo\Estados%20Financieros\Estados%20Financieros%20marzo%202024-Definitivo.xlsx" TargetMode="External"/><Relationship Id="rId1" Type="http://schemas.openxmlformats.org/officeDocument/2006/relationships/externalLinkPath" Target="/DGA/2024/3.%20Marzo/Estados%20Financieros/Estados%20Financieros%20marzo%202024-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Balanza 202403"/>
      <sheetName val="Balanza 202303"/>
      <sheetName val="Mov. AF"/>
      <sheetName val="Hoja1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12">
          <cell r="O512">
            <v>9657038.25</v>
          </cell>
          <cell r="Q512">
            <v>0</v>
          </cell>
        </row>
        <row r="545">
          <cell r="O545">
            <v>1278828955.9100001</v>
          </cell>
          <cell r="Q545">
            <v>315527792</v>
          </cell>
        </row>
        <row r="551">
          <cell r="O551">
            <v>75196013.129999995</v>
          </cell>
          <cell r="Q551">
            <v>0</v>
          </cell>
        </row>
        <row r="567">
          <cell r="O567">
            <v>2036613120.1800003</v>
          </cell>
          <cell r="Q567">
            <v>60147690</v>
          </cell>
        </row>
        <row r="591">
          <cell r="O591">
            <v>270654368.30999994</v>
          </cell>
          <cell r="Q591">
            <v>4752170058.2399998</v>
          </cell>
        </row>
        <row r="613">
          <cell r="O613" t="e">
            <v>#REF!</v>
          </cell>
          <cell r="Q613">
            <v>223321574.19999999</v>
          </cell>
        </row>
        <row r="676">
          <cell r="O676" t="e">
            <v>#REF!</v>
          </cell>
          <cell r="Q676">
            <v>111228071.90000002</v>
          </cell>
        </row>
        <row r="689">
          <cell r="O689" t="e">
            <v>#REF!</v>
          </cell>
          <cell r="Q689">
            <v>139589875.35999998</v>
          </cell>
        </row>
        <row r="759">
          <cell r="O759" t="e">
            <v>#REF!</v>
          </cell>
          <cell r="Q759">
            <v>79415723.620000005</v>
          </cell>
        </row>
        <row r="770">
          <cell r="O770" t="e">
            <v>#REF!</v>
          </cell>
          <cell r="Q770">
            <v>9536909</v>
          </cell>
        </row>
      </sheetData>
      <sheetData sheetId="9">
        <row r="3">
          <cell r="I3">
            <v>50000</v>
          </cell>
          <cell r="J3">
            <v>1.1000000000000001</v>
          </cell>
        </row>
        <row r="4">
          <cell r="I4">
            <v>10000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45000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30000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30000</v>
          </cell>
          <cell r="J32">
            <v>1.1000000000000001</v>
          </cell>
        </row>
        <row r="33">
          <cell r="I33">
            <v>10000</v>
          </cell>
          <cell r="J33">
            <v>1.1000000000000001</v>
          </cell>
        </row>
        <row r="34">
          <cell r="I34">
            <v>5000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1192068692.8800001</v>
          </cell>
          <cell r="J41">
            <v>1.1000000000000001</v>
          </cell>
        </row>
        <row r="42">
          <cell r="I42">
            <v>29334906.5</v>
          </cell>
          <cell r="J42">
            <v>1.1000000000000001</v>
          </cell>
        </row>
        <row r="43">
          <cell r="I43">
            <v>21438474.920000002</v>
          </cell>
          <cell r="J43">
            <v>1.1000000000000001</v>
          </cell>
        </row>
        <row r="44">
          <cell r="I44">
            <v>37822010.640000001</v>
          </cell>
          <cell r="J44">
            <v>1.1000000000000001</v>
          </cell>
        </row>
        <row r="45">
          <cell r="I45">
            <v>1254248.55</v>
          </cell>
          <cell r="J45">
            <v>1.1000000000000001</v>
          </cell>
        </row>
        <row r="46">
          <cell r="I46">
            <v>6134929.4800000004</v>
          </cell>
          <cell r="J46">
            <v>1.1000000000000001</v>
          </cell>
        </row>
        <row r="47">
          <cell r="I47">
            <v>1677022813.6099999</v>
          </cell>
          <cell r="J47">
            <v>1.1000000000000001</v>
          </cell>
        </row>
        <row r="48">
          <cell r="I48">
            <v>31749.96</v>
          </cell>
          <cell r="J48">
            <v>1.1000000000000001</v>
          </cell>
        </row>
        <row r="49">
          <cell r="I49">
            <v>57174146.280000001</v>
          </cell>
          <cell r="J49">
            <v>1.1000000000000001</v>
          </cell>
        </row>
        <row r="50">
          <cell r="I50">
            <v>2233758747.1799998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17273341.579999998</v>
          </cell>
          <cell r="J52">
            <v>1.1000000000000001</v>
          </cell>
        </row>
        <row r="53">
          <cell r="I53">
            <v>123725720.97</v>
          </cell>
          <cell r="J53">
            <v>1.1000000000000001</v>
          </cell>
        </row>
        <row r="54">
          <cell r="I54">
            <v>41603552.109999999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3814645.29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150946.01</v>
          </cell>
          <cell r="J60">
            <v>1.5</v>
          </cell>
        </row>
        <row r="61">
          <cell r="I61">
            <v>956430.47</v>
          </cell>
          <cell r="J61">
            <v>1.2</v>
          </cell>
        </row>
        <row r="62">
          <cell r="I62">
            <v>11911979.800000001</v>
          </cell>
          <cell r="J62">
            <v>1.2</v>
          </cell>
        </row>
        <row r="63">
          <cell r="I63">
            <v>10045167</v>
          </cell>
          <cell r="J63">
            <v>1.2</v>
          </cell>
        </row>
        <row r="64">
          <cell r="I64">
            <v>632138.34</v>
          </cell>
          <cell r="J64">
            <v>1.2</v>
          </cell>
        </row>
        <row r="65">
          <cell r="I65">
            <v>11796963.380000001</v>
          </cell>
          <cell r="J65">
            <v>1.1100000000000001</v>
          </cell>
        </row>
        <row r="66">
          <cell r="I66">
            <v>1813165.76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419365551.80000001</v>
          </cell>
          <cell r="J71">
            <v>1.9</v>
          </cell>
        </row>
        <row r="72">
          <cell r="I72">
            <v>755784475.71000004</v>
          </cell>
          <cell r="J72">
            <v>1.9</v>
          </cell>
        </row>
        <row r="73">
          <cell r="I73">
            <v>2818038.83</v>
          </cell>
          <cell r="J73">
            <v>1.9</v>
          </cell>
        </row>
        <row r="74">
          <cell r="I74">
            <v>3375190.58</v>
          </cell>
          <cell r="J74">
            <v>1.9</v>
          </cell>
        </row>
        <row r="75">
          <cell r="I75">
            <v>453785965.62</v>
          </cell>
          <cell r="J75">
            <v>1.9</v>
          </cell>
        </row>
        <row r="76">
          <cell r="I76">
            <v>23303825.780000001</v>
          </cell>
          <cell r="J76">
            <v>1.9</v>
          </cell>
        </row>
        <row r="77">
          <cell r="I77">
            <v>329960693.02999997</v>
          </cell>
          <cell r="J77">
            <v>1.9</v>
          </cell>
        </row>
        <row r="78">
          <cell r="I78">
            <v>336052607.32999998</v>
          </cell>
          <cell r="J78">
            <v>1.9</v>
          </cell>
        </row>
        <row r="79">
          <cell r="I79">
            <v>117086396.56</v>
          </cell>
          <cell r="J79">
            <v>1.9</v>
          </cell>
        </row>
        <row r="80">
          <cell r="I80">
            <v>1149669053.6099999</v>
          </cell>
          <cell r="J80">
            <v>1.9</v>
          </cell>
        </row>
        <row r="81">
          <cell r="I81">
            <v>147306667.66999999</v>
          </cell>
          <cell r="J81">
            <v>1.9</v>
          </cell>
        </row>
        <row r="82">
          <cell r="I82">
            <v>-313470002.25</v>
          </cell>
          <cell r="J82">
            <v>1.9</v>
          </cell>
        </row>
        <row r="83">
          <cell r="I83">
            <v>-86403458.140000001</v>
          </cell>
          <cell r="J83">
            <v>1.9</v>
          </cell>
        </row>
        <row r="84">
          <cell r="I84">
            <v>-336095038.76999998</v>
          </cell>
          <cell r="J84">
            <v>1.9</v>
          </cell>
        </row>
        <row r="85">
          <cell r="I85">
            <v>-638211741.34000003</v>
          </cell>
          <cell r="J85">
            <v>1.9</v>
          </cell>
        </row>
        <row r="86">
          <cell r="I86">
            <v>-1994093.8</v>
          </cell>
          <cell r="J86">
            <v>1.9</v>
          </cell>
        </row>
        <row r="87">
          <cell r="I87">
            <v>-815915.31</v>
          </cell>
          <cell r="J87">
            <v>1.9</v>
          </cell>
        </row>
        <row r="88">
          <cell r="I88">
            <v>-312010053.98000002</v>
          </cell>
          <cell r="J88">
            <v>1.9</v>
          </cell>
        </row>
        <row r="89">
          <cell r="I89">
            <v>-13610588.390000001</v>
          </cell>
          <cell r="J89">
            <v>1.9</v>
          </cell>
        </row>
        <row r="90">
          <cell r="I90">
            <v>0</v>
          </cell>
          <cell r="J90">
            <v>1.9</v>
          </cell>
        </row>
        <row r="91">
          <cell r="I91">
            <v>0</v>
          </cell>
          <cell r="J91">
            <v>1.1100000000000001</v>
          </cell>
        </row>
        <row r="92">
          <cell r="I92">
            <v>42448628.740000002</v>
          </cell>
          <cell r="J92">
            <v>1.1100000000000001</v>
          </cell>
        </row>
        <row r="93">
          <cell r="I93">
            <v>179393962.69</v>
          </cell>
          <cell r="J93">
            <v>1.1100000000000001</v>
          </cell>
        </row>
        <row r="94">
          <cell r="I94">
            <v>0</v>
          </cell>
          <cell r="J94">
            <v>1.9</v>
          </cell>
        </row>
        <row r="95">
          <cell r="I95">
            <v>0</v>
          </cell>
          <cell r="J95">
            <v>1.2</v>
          </cell>
        </row>
        <row r="96">
          <cell r="I96">
            <v>-64081117.469999999</v>
          </cell>
          <cell r="J96">
            <v>2.4</v>
          </cell>
        </row>
        <row r="97">
          <cell r="I97">
            <v>52027472.549999997</v>
          </cell>
          <cell r="J97">
            <v>2.4</v>
          </cell>
        </row>
        <row r="98">
          <cell r="I98">
            <v>-101760.14</v>
          </cell>
          <cell r="J98">
            <v>2.1</v>
          </cell>
        </row>
        <row r="99">
          <cell r="I99">
            <v>-8762880.75</v>
          </cell>
          <cell r="J99">
            <v>2.1</v>
          </cell>
        </row>
        <row r="100">
          <cell r="I100">
            <v>-65525.14</v>
          </cell>
          <cell r="J100">
            <v>2.4</v>
          </cell>
        </row>
        <row r="101">
          <cell r="I101">
            <v>-803312.08</v>
          </cell>
          <cell r="J101">
            <v>2.4</v>
          </cell>
        </row>
        <row r="102">
          <cell r="I102">
            <v>-112706660.19</v>
          </cell>
          <cell r="J102">
            <v>2.1</v>
          </cell>
        </row>
        <row r="103">
          <cell r="I103">
            <v>0</v>
          </cell>
          <cell r="J103">
            <v>2.1</v>
          </cell>
        </row>
        <row r="104">
          <cell r="I104">
            <v>-4541100</v>
          </cell>
          <cell r="J104">
            <v>2.1</v>
          </cell>
        </row>
        <row r="105">
          <cell r="I105">
            <v>-13150559.960000001</v>
          </cell>
          <cell r="J105">
            <v>2.1</v>
          </cell>
        </row>
        <row r="106">
          <cell r="I106">
            <v>0</v>
          </cell>
          <cell r="J106">
            <v>2.2000000000000002</v>
          </cell>
        </row>
        <row r="107">
          <cell r="I107">
            <v>-30914.1</v>
          </cell>
          <cell r="J107">
            <v>2.1</v>
          </cell>
        </row>
        <row r="108">
          <cell r="I108">
            <v>-37813.360000000001</v>
          </cell>
          <cell r="J108">
            <v>2.1</v>
          </cell>
        </row>
        <row r="109">
          <cell r="I109">
            <v>0</v>
          </cell>
          <cell r="J109">
            <v>2.1</v>
          </cell>
        </row>
        <row r="110">
          <cell r="I110">
            <v>-473315.91</v>
          </cell>
          <cell r="J110">
            <v>2.2000000000000002</v>
          </cell>
        </row>
        <row r="111">
          <cell r="I111">
            <v>1747533.89</v>
          </cell>
          <cell r="J111">
            <v>2.2000000000000002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-21566146.199999999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523379.13</v>
          </cell>
          <cell r="J115">
            <v>2.2000000000000002</v>
          </cell>
        </row>
        <row r="116">
          <cell r="I116">
            <v>591222.65</v>
          </cell>
          <cell r="J116">
            <v>2.2000000000000002</v>
          </cell>
        </row>
        <row r="117">
          <cell r="I117">
            <v>-56160.77</v>
          </cell>
          <cell r="J117">
            <v>2.4</v>
          </cell>
        </row>
        <row r="118">
          <cell r="I118">
            <v>751274.81</v>
          </cell>
          <cell r="J118">
            <v>2.4</v>
          </cell>
        </row>
        <row r="119">
          <cell r="I119">
            <v>-5634657.7000000002</v>
          </cell>
          <cell r="J119">
            <v>2.4</v>
          </cell>
        </row>
        <row r="120">
          <cell r="I120">
            <v>-2343776.4900000002</v>
          </cell>
          <cell r="J120">
            <v>2.2000000000000002</v>
          </cell>
        </row>
        <row r="121">
          <cell r="I121">
            <v>0</v>
          </cell>
          <cell r="J121">
            <v>2.2000000000000002</v>
          </cell>
        </row>
        <row r="122">
          <cell r="I122">
            <v>0</v>
          </cell>
          <cell r="J122">
            <v>2.2000000000000002</v>
          </cell>
        </row>
        <row r="123">
          <cell r="I123">
            <v>-6795606.3899999997</v>
          </cell>
          <cell r="J123">
            <v>2.1</v>
          </cell>
        </row>
        <row r="124">
          <cell r="I124">
            <v>0</v>
          </cell>
          <cell r="J124">
            <v>2.6</v>
          </cell>
        </row>
        <row r="125">
          <cell r="I125">
            <v>-271382.53999999998</v>
          </cell>
          <cell r="J125">
            <v>2.6</v>
          </cell>
        </row>
        <row r="126">
          <cell r="I126">
            <v>-379910159.83999997</v>
          </cell>
          <cell r="J126">
            <v>2.5</v>
          </cell>
        </row>
        <row r="127">
          <cell r="I127">
            <v>-218403.57</v>
          </cell>
          <cell r="J127">
            <v>2.6</v>
          </cell>
        </row>
        <row r="128">
          <cell r="I128">
            <v>-17171715</v>
          </cell>
          <cell r="J128">
            <v>2.6</v>
          </cell>
        </row>
        <row r="129">
          <cell r="I129">
            <v>-101627.2</v>
          </cell>
          <cell r="J129">
            <v>2.6</v>
          </cell>
        </row>
        <row r="130">
          <cell r="I130">
            <v>-122589575.06</v>
          </cell>
          <cell r="J130">
            <v>2.6</v>
          </cell>
        </row>
        <row r="131">
          <cell r="I131">
            <v>-1136145.32</v>
          </cell>
          <cell r="J131">
            <v>2.6</v>
          </cell>
        </row>
        <row r="132">
          <cell r="I132">
            <v>-32290521.120000001</v>
          </cell>
          <cell r="J132">
            <v>2.6</v>
          </cell>
        </row>
        <row r="133">
          <cell r="I133">
            <v>-2210139.39</v>
          </cell>
          <cell r="J133">
            <v>2.6</v>
          </cell>
        </row>
        <row r="134">
          <cell r="I134">
            <v>-109183.7</v>
          </cell>
          <cell r="J134">
            <v>2.6</v>
          </cell>
        </row>
        <row r="135">
          <cell r="I135">
            <v>0</v>
          </cell>
          <cell r="J135">
            <v>2.2000000000000002</v>
          </cell>
        </row>
        <row r="136">
          <cell r="I136">
            <v>-111947828.36</v>
          </cell>
          <cell r="J136">
            <v>2.2999999999999998</v>
          </cell>
        </row>
        <row r="137">
          <cell r="I137">
            <v>-103674012.61</v>
          </cell>
          <cell r="J137">
            <v>2.2999999999999998</v>
          </cell>
        </row>
        <row r="138">
          <cell r="I138">
            <v>-2587921627.2199998</v>
          </cell>
          <cell r="J138">
            <v>3.1</v>
          </cell>
        </row>
        <row r="139">
          <cell r="I139">
            <v>-3893988520.4299998</v>
          </cell>
          <cell r="J139">
            <v>3.2</v>
          </cell>
        </row>
        <row r="140">
          <cell r="I140">
            <v>0</v>
          </cell>
          <cell r="J140" t="str">
            <v>*</v>
          </cell>
        </row>
        <row r="141">
          <cell r="I141">
            <v>-11587390</v>
          </cell>
          <cell r="J141">
            <v>4.2</v>
          </cell>
        </row>
        <row r="142">
          <cell r="I142">
            <v>-2852448.26</v>
          </cell>
          <cell r="J142">
            <v>4.2</v>
          </cell>
        </row>
        <row r="143">
          <cell r="I143">
            <v>-41056257.530000001</v>
          </cell>
          <cell r="J143">
            <v>4.4000000000000004</v>
          </cell>
        </row>
        <row r="144">
          <cell r="I144">
            <v>-176220.06</v>
          </cell>
          <cell r="J144">
            <v>4.4000000000000004</v>
          </cell>
        </row>
        <row r="145">
          <cell r="I145">
            <v>-686315.88</v>
          </cell>
          <cell r="J145">
            <v>4.4000000000000004</v>
          </cell>
        </row>
        <row r="146">
          <cell r="I146">
            <v>-1081089472.9200001</v>
          </cell>
          <cell r="J146">
            <v>4.0999999999999996</v>
          </cell>
        </row>
        <row r="147">
          <cell r="I147">
            <v>-6213652.54</v>
          </cell>
          <cell r="J147">
            <v>4.4000000000000004</v>
          </cell>
        </row>
        <row r="148">
          <cell r="I148">
            <v>-16830210</v>
          </cell>
          <cell r="J148">
            <v>4.2</v>
          </cell>
        </row>
        <row r="149">
          <cell r="I149">
            <v>-9618750</v>
          </cell>
          <cell r="J149">
            <v>4.2</v>
          </cell>
        </row>
        <row r="150">
          <cell r="I150">
            <v>-13431397.130000001</v>
          </cell>
          <cell r="J150">
            <v>4.2</v>
          </cell>
        </row>
        <row r="151">
          <cell r="I151">
            <v>-432626</v>
          </cell>
          <cell r="J151">
            <v>4.2</v>
          </cell>
        </row>
        <row r="152">
          <cell r="I152">
            <v>-613050</v>
          </cell>
          <cell r="J152">
            <v>4.2</v>
          </cell>
        </row>
        <row r="153">
          <cell r="I153">
            <v>-102029172.20999999</v>
          </cell>
          <cell r="J153">
            <v>4.0999999999999996</v>
          </cell>
        </row>
        <row r="154">
          <cell r="I154">
            <v>-5600700</v>
          </cell>
          <cell r="J154">
            <v>4.2</v>
          </cell>
        </row>
        <row r="155">
          <cell r="I155">
            <v>-6903184</v>
          </cell>
          <cell r="J155">
            <v>4.2</v>
          </cell>
        </row>
        <row r="156">
          <cell r="I156">
            <v>-768765.38</v>
          </cell>
          <cell r="J156">
            <v>4.2</v>
          </cell>
        </row>
        <row r="157">
          <cell r="I157">
            <v>-38288.25</v>
          </cell>
          <cell r="J157">
            <v>4.4000000000000004</v>
          </cell>
        </row>
        <row r="158">
          <cell r="I158">
            <v>-881296</v>
          </cell>
          <cell r="J158">
            <v>4.3</v>
          </cell>
        </row>
        <row r="159">
          <cell r="I159">
            <v>-6131580</v>
          </cell>
          <cell r="J159">
            <v>4.2</v>
          </cell>
        </row>
        <row r="160">
          <cell r="I160">
            <v>-29837102.399999999</v>
          </cell>
          <cell r="J160">
            <v>4.2</v>
          </cell>
        </row>
        <row r="161">
          <cell r="I161">
            <v>-22390</v>
          </cell>
          <cell r="J161">
            <v>4.2</v>
          </cell>
        </row>
        <row r="162">
          <cell r="I162">
            <v>-1314337.28</v>
          </cell>
          <cell r="J162">
            <v>4.2</v>
          </cell>
        </row>
        <row r="163">
          <cell r="I163">
            <v>-483765.32</v>
          </cell>
          <cell r="J163">
            <v>4.2</v>
          </cell>
        </row>
        <row r="164">
          <cell r="I164">
            <v>-1286000</v>
          </cell>
          <cell r="J164">
            <v>4.2</v>
          </cell>
        </row>
        <row r="165">
          <cell r="I165">
            <v>-10827567.789999999</v>
          </cell>
          <cell r="J165">
            <v>4.2</v>
          </cell>
        </row>
        <row r="166">
          <cell r="I166">
            <v>-5948600</v>
          </cell>
          <cell r="J166">
            <v>4.2</v>
          </cell>
        </row>
        <row r="167">
          <cell r="I167">
            <v>-110000</v>
          </cell>
          <cell r="J167">
            <v>4.2</v>
          </cell>
        </row>
        <row r="168">
          <cell r="I168">
            <v>-62000</v>
          </cell>
          <cell r="J168">
            <v>4.2</v>
          </cell>
        </row>
        <row r="169">
          <cell r="I169">
            <v>-45200</v>
          </cell>
          <cell r="J169">
            <v>4.2</v>
          </cell>
        </row>
        <row r="170">
          <cell r="I170">
            <v>7425319.54</v>
          </cell>
          <cell r="J170">
            <v>4.2</v>
          </cell>
        </row>
        <row r="171">
          <cell r="I171">
            <v>-3370.7</v>
          </cell>
          <cell r="J171">
            <v>4.4000000000000004</v>
          </cell>
        </row>
        <row r="172">
          <cell r="I172">
            <v>-15020221.08</v>
          </cell>
          <cell r="J172">
            <v>4.4000000000000004</v>
          </cell>
        </row>
        <row r="173">
          <cell r="I173">
            <v>-1050105337.02</v>
          </cell>
          <cell r="J173">
            <v>4.3</v>
          </cell>
        </row>
        <row r="174">
          <cell r="I174">
            <v>-4300370.3600000003</v>
          </cell>
          <cell r="J174" t="str">
            <v>*</v>
          </cell>
        </row>
        <row r="175">
          <cell r="I175">
            <v>9604666</v>
          </cell>
          <cell r="J175">
            <v>5.0999999999999996</v>
          </cell>
        </row>
        <row r="176">
          <cell r="I176">
            <v>492601939.41000003</v>
          </cell>
          <cell r="J176">
            <v>5.0999999999999996</v>
          </cell>
        </row>
        <row r="177">
          <cell r="I177">
            <v>119490497.44</v>
          </cell>
          <cell r="J177">
            <v>5.0999999999999996</v>
          </cell>
        </row>
        <row r="178">
          <cell r="I178">
            <v>8524043.9199999999</v>
          </cell>
          <cell r="J178">
            <v>5.0999999999999996</v>
          </cell>
        </row>
        <row r="179">
          <cell r="I179">
            <v>28902998</v>
          </cell>
          <cell r="J179">
            <v>5.0999999999999996</v>
          </cell>
        </row>
        <row r="180">
          <cell r="I180">
            <v>150766244.19999999</v>
          </cell>
          <cell r="J180">
            <v>5.0999999999999996</v>
          </cell>
        </row>
        <row r="181">
          <cell r="I181">
            <v>56039914.18</v>
          </cell>
          <cell r="J181">
            <v>5.0999999999999996</v>
          </cell>
        </row>
        <row r="182">
          <cell r="I182">
            <v>19222098.949999999</v>
          </cell>
          <cell r="J182">
            <v>5.0999999999999996</v>
          </cell>
        </row>
        <row r="183">
          <cell r="I183">
            <v>2659133.86</v>
          </cell>
          <cell r="J183">
            <v>5.0999999999999996</v>
          </cell>
        </row>
        <row r="184">
          <cell r="I184">
            <v>55973914.18</v>
          </cell>
          <cell r="J184">
            <v>5.0999999999999996</v>
          </cell>
        </row>
        <row r="185">
          <cell r="I185">
            <v>24645736.760000002</v>
          </cell>
          <cell r="J185">
            <v>5.0999999999999996</v>
          </cell>
        </row>
        <row r="186">
          <cell r="I186">
            <v>11895714.35</v>
          </cell>
          <cell r="J186">
            <v>5.0999999999999996</v>
          </cell>
        </row>
        <row r="187">
          <cell r="I187">
            <v>43121768.759999998</v>
          </cell>
          <cell r="J187">
            <v>5.0999999999999996</v>
          </cell>
        </row>
        <row r="188">
          <cell r="I188">
            <v>44109490.149999999</v>
          </cell>
          <cell r="J188">
            <v>5.0999999999999996</v>
          </cell>
        </row>
        <row r="189">
          <cell r="I189">
            <v>6463450.1200000001</v>
          </cell>
          <cell r="J189">
            <v>5.0999999999999996</v>
          </cell>
        </row>
        <row r="190">
          <cell r="I190">
            <v>7746.8</v>
          </cell>
          <cell r="J190">
            <v>5.3</v>
          </cell>
        </row>
        <row r="191">
          <cell r="I191">
            <v>15145224.41</v>
          </cell>
          <cell r="J191">
            <v>5.3</v>
          </cell>
        </row>
        <row r="192">
          <cell r="I192">
            <v>4669.24</v>
          </cell>
          <cell r="J192">
            <v>5.3</v>
          </cell>
        </row>
        <row r="193">
          <cell r="I193">
            <v>22325730.379999999</v>
          </cell>
          <cell r="J193">
            <v>5.3</v>
          </cell>
        </row>
        <row r="194">
          <cell r="I194">
            <v>29542247.93</v>
          </cell>
          <cell r="J194">
            <v>5.3</v>
          </cell>
        </row>
        <row r="195">
          <cell r="I195">
            <v>206056</v>
          </cell>
          <cell r="J195">
            <v>5.3</v>
          </cell>
        </row>
        <row r="196">
          <cell r="I196">
            <v>214841.01</v>
          </cell>
          <cell r="J196">
            <v>5.3</v>
          </cell>
        </row>
        <row r="197">
          <cell r="I197">
            <v>155255</v>
          </cell>
          <cell r="J197">
            <v>5.3</v>
          </cell>
        </row>
        <row r="198">
          <cell r="I198">
            <v>625116.80000000005</v>
          </cell>
          <cell r="J198">
            <v>5.5</v>
          </cell>
        </row>
        <row r="199">
          <cell r="I199">
            <v>268880</v>
          </cell>
          <cell r="J199">
            <v>5.3</v>
          </cell>
        </row>
        <row r="200">
          <cell r="I200">
            <v>150000</v>
          </cell>
          <cell r="J200">
            <v>5.0999999999999996</v>
          </cell>
        </row>
        <row r="201">
          <cell r="I201">
            <v>34649640</v>
          </cell>
          <cell r="J201">
            <v>5.0999999999999996</v>
          </cell>
        </row>
        <row r="202">
          <cell r="I202">
            <v>5580066.6799999997</v>
          </cell>
          <cell r="J202">
            <v>5.0999999999999996</v>
          </cell>
        </row>
        <row r="203">
          <cell r="I203">
            <v>77092568.120000005</v>
          </cell>
          <cell r="J203">
            <v>5.5</v>
          </cell>
        </row>
        <row r="204">
          <cell r="I204">
            <v>125000.02</v>
          </cell>
          <cell r="J204">
            <v>5.5</v>
          </cell>
        </row>
        <row r="205">
          <cell r="I205">
            <v>2669043.08</v>
          </cell>
          <cell r="J205">
            <v>5.5</v>
          </cell>
        </row>
        <row r="206">
          <cell r="I206">
            <v>1892167.76</v>
          </cell>
          <cell r="J206">
            <v>5.5</v>
          </cell>
        </row>
        <row r="207">
          <cell r="I207">
            <v>11068160.73</v>
          </cell>
          <cell r="J207">
            <v>5.5</v>
          </cell>
        </row>
        <row r="208">
          <cell r="I208">
            <v>512500</v>
          </cell>
          <cell r="J208">
            <v>5.5</v>
          </cell>
        </row>
        <row r="209">
          <cell r="I209">
            <v>908934.02</v>
          </cell>
          <cell r="J209">
            <v>5.5</v>
          </cell>
        </row>
        <row r="210">
          <cell r="I210">
            <v>1212440</v>
          </cell>
          <cell r="J210">
            <v>5.5</v>
          </cell>
        </row>
        <row r="211">
          <cell r="I211">
            <v>3984680.71</v>
          </cell>
          <cell r="J211">
            <v>5.5</v>
          </cell>
        </row>
        <row r="212">
          <cell r="I212">
            <v>21124091.210000001</v>
          </cell>
          <cell r="J212">
            <v>5.5</v>
          </cell>
        </row>
        <row r="213">
          <cell r="I213">
            <v>938500</v>
          </cell>
          <cell r="J213">
            <v>5.5</v>
          </cell>
        </row>
        <row r="214">
          <cell r="I214">
            <v>7839345.04</v>
          </cell>
          <cell r="J214">
            <v>5.5</v>
          </cell>
        </row>
        <row r="215">
          <cell r="I215">
            <v>8933984.8200000003</v>
          </cell>
          <cell r="J215">
            <v>5.5</v>
          </cell>
        </row>
        <row r="216">
          <cell r="I216">
            <v>7671889.0700000003</v>
          </cell>
          <cell r="J216">
            <v>5.5</v>
          </cell>
        </row>
        <row r="217">
          <cell r="I217">
            <v>28628564.239999998</v>
          </cell>
          <cell r="J217">
            <v>5.5</v>
          </cell>
        </row>
        <row r="218">
          <cell r="I218">
            <v>3883073</v>
          </cell>
          <cell r="J218">
            <v>5.5</v>
          </cell>
        </row>
        <row r="219">
          <cell r="I219">
            <v>415360</v>
          </cell>
          <cell r="J219">
            <v>5.5</v>
          </cell>
        </row>
        <row r="220">
          <cell r="I220">
            <v>1547086.55</v>
          </cell>
          <cell r="J220">
            <v>5.5</v>
          </cell>
        </row>
        <row r="221">
          <cell r="I221">
            <v>2327393.2000000002</v>
          </cell>
          <cell r="J221">
            <v>5.5</v>
          </cell>
        </row>
        <row r="222">
          <cell r="I222">
            <v>3613553.56</v>
          </cell>
          <cell r="J222">
            <v>5.5</v>
          </cell>
        </row>
        <row r="223">
          <cell r="I223">
            <v>2285674.17</v>
          </cell>
          <cell r="J223">
            <v>5.5</v>
          </cell>
        </row>
        <row r="224">
          <cell r="I224">
            <v>162163.85999999999</v>
          </cell>
          <cell r="J224">
            <v>5.5</v>
          </cell>
        </row>
        <row r="225">
          <cell r="I225">
            <v>944</v>
          </cell>
          <cell r="J225">
            <v>5.5</v>
          </cell>
        </row>
        <row r="226">
          <cell r="I226">
            <v>225106.81</v>
          </cell>
          <cell r="J226">
            <v>5.6</v>
          </cell>
        </row>
        <row r="227">
          <cell r="I227">
            <v>3139541</v>
          </cell>
          <cell r="J227">
            <v>5.5</v>
          </cell>
        </row>
        <row r="228">
          <cell r="I228">
            <v>2767159.98</v>
          </cell>
          <cell r="J228">
            <v>5.5</v>
          </cell>
        </row>
        <row r="229">
          <cell r="I229">
            <v>39344048.130000003</v>
          </cell>
          <cell r="J229">
            <v>5.5</v>
          </cell>
        </row>
        <row r="230">
          <cell r="I230">
            <v>32882771.699999999</v>
          </cell>
          <cell r="J230">
            <v>5.5</v>
          </cell>
        </row>
        <row r="231">
          <cell r="I231">
            <v>5446193.3600000003</v>
          </cell>
          <cell r="J231">
            <v>5.5</v>
          </cell>
        </row>
        <row r="232">
          <cell r="I232">
            <v>5892.85</v>
          </cell>
          <cell r="J232">
            <v>5.5</v>
          </cell>
        </row>
        <row r="233">
          <cell r="I233">
            <v>127749.56</v>
          </cell>
          <cell r="J233">
            <v>5.5</v>
          </cell>
        </row>
        <row r="234">
          <cell r="I234">
            <v>8112476.0599999996</v>
          </cell>
          <cell r="J234">
            <v>5.5</v>
          </cell>
        </row>
        <row r="235">
          <cell r="I235">
            <v>139100</v>
          </cell>
          <cell r="J235">
            <v>5.5</v>
          </cell>
        </row>
        <row r="236">
          <cell r="I236">
            <v>286861.08</v>
          </cell>
          <cell r="J236">
            <v>5.5</v>
          </cell>
        </row>
        <row r="237">
          <cell r="I237">
            <v>12725455.77</v>
          </cell>
          <cell r="J237">
            <v>5.5</v>
          </cell>
        </row>
        <row r="238">
          <cell r="I238">
            <v>6413558.4199999999</v>
          </cell>
          <cell r="J238">
            <v>5.5</v>
          </cell>
        </row>
        <row r="239">
          <cell r="I239">
            <v>2487086.25</v>
          </cell>
          <cell r="J239">
            <v>5.3</v>
          </cell>
        </row>
        <row r="240">
          <cell r="I240">
            <v>5000</v>
          </cell>
          <cell r="J240">
            <v>5.3</v>
          </cell>
        </row>
        <row r="241">
          <cell r="I241">
            <v>29277.919999999998</v>
          </cell>
          <cell r="J241">
            <v>5.3</v>
          </cell>
        </row>
        <row r="242">
          <cell r="I242">
            <v>5699.99</v>
          </cell>
          <cell r="J242">
            <v>5.3</v>
          </cell>
        </row>
        <row r="243">
          <cell r="I243">
            <v>462512.8</v>
          </cell>
          <cell r="J243">
            <v>5.3</v>
          </cell>
        </row>
        <row r="244">
          <cell r="I244">
            <v>897137.17</v>
          </cell>
          <cell r="J244">
            <v>5.3</v>
          </cell>
        </row>
        <row r="245">
          <cell r="I245">
            <v>2005620.28</v>
          </cell>
          <cell r="J245">
            <v>5.3</v>
          </cell>
        </row>
        <row r="246">
          <cell r="I246">
            <v>2383579.4900000002</v>
          </cell>
          <cell r="J246">
            <v>5.3</v>
          </cell>
        </row>
        <row r="247">
          <cell r="I247">
            <v>171432.04</v>
          </cell>
          <cell r="J247">
            <v>5.3</v>
          </cell>
        </row>
        <row r="248">
          <cell r="I248">
            <v>259523.75</v>
          </cell>
          <cell r="J248">
            <v>5.3</v>
          </cell>
        </row>
        <row r="249">
          <cell r="I249">
            <v>4366</v>
          </cell>
          <cell r="J249">
            <v>5.3</v>
          </cell>
        </row>
        <row r="250">
          <cell r="I250">
            <v>150921.15</v>
          </cell>
          <cell r="J250">
            <v>5.3</v>
          </cell>
        </row>
        <row r="251">
          <cell r="I251">
            <v>23620946.530000001</v>
          </cell>
          <cell r="J251">
            <v>5.3</v>
          </cell>
        </row>
        <row r="252">
          <cell r="I252">
            <v>2257151.7999999998</v>
          </cell>
          <cell r="J252">
            <v>5.3</v>
          </cell>
        </row>
        <row r="253">
          <cell r="I253">
            <v>32000</v>
          </cell>
          <cell r="J253">
            <v>5.3</v>
          </cell>
        </row>
        <row r="254">
          <cell r="I254">
            <v>18007</v>
          </cell>
          <cell r="J254">
            <v>5.3</v>
          </cell>
        </row>
        <row r="255">
          <cell r="I255">
            <v>2996.85</v>
          </cell>
          <cell r="J255">
            <v>5.3</v>
          </cell>
        </row>
        <row r="256">
          <cell r="I256">
            <v>595</v>
          </cell>
          <cell r="J256">
            <v>5.3</v>
          </cell>
        </row>
        <row r="257">
          <cell r="I257">
            <v>860455.74</v>
          </cell>
          <cell r="J257">
            <v>5.3</v>
          </cell>
        </row>
        <row r="258">
          <cell r="I258">
            <v>1905390.62</v>
          </cell>
          <cell r="J258">
            <v>5.3</v>
          </cell>
        </row>
        <row r="259">
          <cell r="I259">
            <v>276233.59000000003</v>
          </cell>
          <cell r="J259">
            <v>5.3</v>
          </cell>
        </row>
        <row r="260">
          <cell r="I260">
            <v>22813.06</v>
          </cell>
          <cell r="J260">
            <v>5.3</v>
          </cell>
        </row>
        <row r="261">
          <cell r="I261">
            <v>60</v>
          </cell>
          <cell r="J261">
            <v>5.3</v>
          </cell>
        </row>
        <row r="262">
          <cell r="I262">
            <v>110731.2</v>
          </cell>
          <cell r="J262">
            <v>5.3</v>
          </cell>
        </row>
        <row r="263">
          <cell r="I263">
            <v>3880</v>
          </cell>
          <cell r="J263">
            <v>5.3</v>
          </cell>
        </row>
        <row r="264">
          <cell r="I264">
            <v>378909.33</v>
          </cell>
          <cell r="J264">
            <v>5.3</v>
          </cell>
        </row>
        <row r="265">
          <cell r="I265">
            <v>14750</v>
          </cell>
          <cell r="J265">
            <v>5.3</v>
          </cell>
        </row>
        <row r="266">
          <cell r="I266">
            <v>109154.3</v>
          </cell>
          <cell r="J266">
            <v>5.3</v>
          </cell>
        </row>
        <row r="267">
          <cell r="I267">
            <v>145418.54999999999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8363-12BA-46E8-A741-824500AC6818}">
  <sheetPr>
    <tabColor theme="9" tint="-0.499984740745262"/>
  </sheetPr>
  <dimension ref="B1:O369"/>
  <sheetViews>
    <sheetView showGridLines="0" tabSelected="1" zoomScale="136" zoomScaleNormal="136" workbookViewId="0">
      <selection activeCell="N11" sqref="N11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10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2" t="s">
        <v>1</v>
      </c>
      <c r="D2" s="2"/>
      <c r="E2" s="2"/>
      <c r="F2" s="2"/>
      <c r="G2" s="2"/>
      <c r="H2" s="2"/>
    </row>
    <row r="3" spans="2:13" x14ac:dyDescent="0.25">
      <c r="C3" s="2" t="s">
        <v>2</v>
      </c>
      <c r="D3" s="2"/>
      <c r="E3" s="2"/>
      <c r="F3" s="2"/>
      <c r="G3" s="2"/>
      <c r="H3" s="2"/>
    </row>
    <row r="4" spans="2:13" x14ac:dyDescent="0.25">
      <c r="D4" s="4"/>
      <c r="E4" s="5"/>
    </row>
    <row r="5" spans="2:13" x14ac:dyDescent="0.25">
      <c r="D5" s="4"/>
      <c r="E5" s="5"/>
    </row>
    <row r="6" spans="2:13" x14ac:dyDescent="0.25">
      <c r="E6" s="6"/>
      <c r="F6" s="6">
        <v>2024</v>
      </c>
      <c r="G6" s="5"/>
      <c r="H6" s="6">
        <v>2023</v>
      </c>
      <c r="I6" s="6" t="s">
        <v>3</v>
      </c>
      <c r="J6" s="6" t="s">
        <v>4</v>
      </c>
      <c r="K6" s="6" t="s">
        <v>5</v>
      </c>
      <c r="L6" s="6" t="s">
        <v>4</v>
      </c>
    </row>
    <row r="7" spans="2:13" x14ac:dyDescent="0.25">
      <c r="C7" s="4" t="s">
        <v>6</v>
      </c>
      <c r="D7" s="7"/>
      <c r="E7" s="5"/>
      <c r="F7" s="8"/>
      <c r="G7" s="9"/>
      <c r="H7" s="9"/>
    </row>
    <row r="8" spans="2:13" x14ac:dyDescent="0.25">
      <c r="B8" s="1">
        <v>4.0999999999999996</v>
      </c>
      <c r="D8" s="3" t="s">
        <v>7</v>
      </c>
      <c r="F8" s="11">
        <v>1183118645.1300001</v>
      </c>
      <c r="G8" s="11">
        <f>-SUMIF('[1]Balanza 202403'!$J$3:$J$267,"4.1",'[1]Balanza 202403'!$I$3:$I$267)</f>
        <v>1183118645.1300001</v>
      </c>
      <c r="H8" s="11">
        <v>758812421.02999997</v>
      </c>
      <c r="I8" s="11">
        <f>'[1]Notas 122023'!$O$512</f>
        <v>9657038.25</v>
      </c>
      <c r="J8" s="12">
        <f>F8-I8</f>
        <v>1173461606.8800001</v>
      </c>
      <c r="K8" s="11">
        <f>'[1]Notas 122023'!$Q$512</f>
        <v>0</v>
      </c>
      <c r="L8" s="12">
        <f>H8-K8</f>
        <v>758812421.02999997</v>
      </c>
    </row>
    <row r="9" spans="2:13" x14ac:dyDescent="0.25">
      <c r="B9" s="1">
        <v>4.2</v>
      </c>
      <c r="D9" s="3" t="s">
        <v>8</v>
      </c>
      <c r="F9" s="11">
        <v>117281744.01999997</v>
      </c>
      <c r="G9" s="11">
        <f>-SUMIF('[1]Balanza 202403'!$J$3:$J$267,"4.2",'[1]Balanza 202403'!$I$3:$I$267)</f>
        <v>117281744.01999997</v>
      </c>
      <c r="H9" s="11">
        <v>130724695.37</v>
      </c>
      <c r="I9" s="11">
        <f>'[1]Notas 122023'!$O$545</f>
        <v>1278828955.9100001</v>
      </c>
      <c r="J9" s="12">
        <f t="shared" ref="J9:J11" si="0">F9-I9</f>
        <v>-1161547211.8900001</v>
      </c>
      <c r="K9" s="11">
        <f>'[1]Notas 122023'!$Q$545</f>
        <v>315527792</v>
      </c>
      <c r="L9" s="12">
        <f t="shared" ref="L9:L11" si="1">H9-K9</f>
        <v>-184803096.63</v>
      </c>
    </row>
    <row r="10" spans="2:13" x14ac:dyDescent="0.25">
      <c r="B10" s="1">
        <v>4.3</v>
      </c>
      <c r="D10" s="3" t="s">
        <v>9</v>
      </c>
      <c r="F10" s="11">
        <v>1050986633.02</v>
      </c>
      <c r="G10" s="11">
        <f>-SUMIF('[1]Balanza 202403'!$J$3:$J$267,"4.3",'[1]Balanza 202403'!$I$3:$I$267)</f>
        <v>1050986633.02</v>
      </c>
      <c r="H10" s="11">
        <v>1322587393.8499999</v>
      </c>
      <c r="I10" s="11">
        <f>'[1]Notas 122023'!$O$551</f>
        <v>75196013.129999995</v>
      </c>
      <c r="J10" s="12">
        <f t="shared" si="0"/>
        <v>975790619.88999999</v>
      </c>
      <c r="K10" s="11">
        <f>'[1]Notas 122023'!$Q$551</f>
        <v>0</v>
      </c>
      <c r="L10" s="12">
        <f t="shared" si="1"/>
        <v>1322587393.8499999</v>
      </c>
    </row>
    <row r="11" spans="2:13" x14ac:dyDescent="0.25">
      <c r="B11" s="1">
        <v>4.4000000000000004</v>
      </c>
      <c r="D11" s="3" t="s">
        <v>10</v>
      </c>
      <c r="F11" s="11">
        <v>63194326.040000007</v>
      </c>
      <c r="G11" s="11">
        <f>-SUMIF('[1]Balanza 202403'!$J$3:$J$267,"4.4",'[1]Balanza 202403'!$I$3:$I$267)</f>
        <v>63194326.040000007</v>
      </c>
      <c r="H11" s="11">
        <v>78799468.909999996</v>
      </c>
      <c r="I11" s="11">
        <f>'[1]Notas 122023'!$O$567</f>
        <v>2036613120.1800003</v>
      </c>
      <c r="J11" s="12">
        <f t="shared" si="0"/>
        <v>-1973418794.1400003</v>
      </c>
      <c r="K11" s="11">
        <f>'[1]Notas 122023'!$Q$567</f>
        <v>60147690</v>
      </c>
      <c r="L11" s="12">
        <f t="shared" si="1"/>
        <v>18651778.909999996</v>
      </c>
    </row>
    <row r="12" spans="2:13" x14ac:dyDescent="0.25">
      <c r="C12" s="4" t="s">
        <v>11</v>
      </c>
      <c r="F12" s="13">
        <v>2414581348.21</v>
      </c>
      <c r="G12" s="14"/>
      <c r="H12" s="13">
        <v>2290923980.1599998</v>
      </c>
      <c r="I12" s="11"/>
      <c r="J12" s="12"/>
      <c r="K12" s="11"/>
      <c r="M12" s="12"/>
    </row>
    <row r="13" spans="2:13" x14ac:dyDescent="0.25">
      <c r="D13" s="3" t="s">
        <v>12</v>
      </c>
      <c r="F13" s="11"/>
      <c r="G13" s="11"/>
      <c r="H13" s="11"/>
      <c r="I13" s="11"/>
      <c r="K13" s="11"/>
    </row>
    <row r="14" spans="2:13" x14ac:dyDescent="0.25">
      <c r="C14" s="4" t="s">
        <v>13</v>
      </c>
      <c r="E14" s="5"/>
      <c r="F14" s="14"/>
      <c r="G14" s="14"/>
      <c r="H14" s="14"/>
      <c r="I14" s="11"/>
      <c r="K14" s="11"/>
    </row>
    <row r="15" spans="2:13" x14ac:dyDescent="0.25">
      <c r="B15" s="1">
        <v>5.0999999999999996</v>
      </c>
      <c r="D15" s="3" t="s">
        <v>14</v>
      </c>
      <c r="F15" s="11">
        <v>-1114401316.96</v>
      </c>
      <c r="G15" s="11">
        <f>-SUMIF('[1]Balanza 202403'!$J$3:$J$267,"5.1",'[1]Balanza 202403'!$I$3:$I$267)</f>
        <v>-1114401316.96</v>
      </c>
      <c r="H15" s="11">
        <v>-1126314344.0299997</v>
      </c>
      <c r="I15" s="11">
        <f>'[1]Notas 122023'!$O$591</f>
        <v>270654368.30999994</v>
      </c>
      <c r="J15" s="12">
        <f t="shared" ref="J15:J20" si="2">F15-I15</f>
        <v>-1385055685.27</v>
      </c>
      <c r="K15" s="11">
        <f>'[1]Notas 122023'!$Q$591</f>
        <v>4752170058.2399998</v>
      </c>
      <c r="L15" s="12">
        <f t="shared" ref="L15:L20" si="3">H15-K15</f>
        <v>-5878484402.2699995</v>
      </c>
    </row>
    <row r="16" spans="2:13" x14ac:dyDescent="0.25">
      <c r="B16" s="1">
        <v>5.2</v>
      </c>
      <c r="D16" s="3" t="s">
        <v>15</v>
      </c>
      <c r="F16" s="11">
        <v>-36003191.689999998</v>
      </c>
      <c r="G16" s="11">
        <f>-SUMIF('[1]Balanza 202403'!$J$3:$J$267,"5.2",'[1]Balanza 202403'!$I$3:$I$267)</f>
        <v>0</v>
      </c>
      <c r="H16" s="11">
        <v>-37539686.849999994</v>
      </c>
      <c r="I16" s="11" t="e">
        <f>'[1]Notas 122023'!$O$613</f>
        <v>#REF!</v>
      </c>
      <c r="J16" s="12" t="e">
        <f t="shared" si="2"/>
        <v>#REF!</v>
      </c>
      <c r="K16" s="11">
        <f>'[1]Notas 122023'!$Q$613</f>
        <v>223321574.19999999</v>
      </c>
      <c r="L16" s="12">
        <f t="shared" si="3"/>
        <v>-260861261.04999998</v>
      </c>
    </row>
    <row r="17" spans="2:15" x14ac:dyDescent="0.25">
      <c r="B17" s="1">
        <v>5.3</v>
      </c>
      <c r="D17" s="3" t="s">
        <v>16</v>
      </c>
      <c r="F17" s="11">
        <v>-126244928.81999999</v>
      </c>
      <c r="G17" s="11">
        <f>-SUMIF('[1]Balanza 202403'!$J$3:$J$267,"5.3",'[1]Balanza 202403'!$I$3:$I$267)</f>
        <v>-106492301.17999999</v>
      </c>
      <c r="H17" s="11">
        <v>-120493459.79999998</v>
      </c>
      <c r="I17" s="11" t="e">
        <f>'[1]Notas 122023'!$O$676</f>
        <v>#REF!</v>
      </c>
      <c r="J17" s="12" t="e">
        <f>F17-I17</f>
        <v>#REF!</v>
      </c>
      <c r="K17" s="11">
        <f>'[1]Notas 122023'!$Q$676</f>
        <v>111228071.90000002</v>
      </c>
      <c r="L17" s="12">
        <f t="shared" si="3"/>
        <v>-231721531.69999999</v>
      </c>
    </row>
    <row r="18" spans="2:15" x14ac:dyDescent="0.25">
      <c r="B18" s="1">
        <v>5.4</v>
      </c>
      <c r="D18" s="3" t="s">
        <v>17</v>
      </c>
      <c r="F18" s="11">
        <v>-40087634.5</v>
      </c>
      <c r="G18" s="11">
        <f>-SUMIF('[1]Balanza 202403'!$J$3:$J$267,"5.4",'[1]Balanza 202403'!$I$3:$I$267)</f>
        <v>0</v>
      </c>
      <c r="H18" s="11">
        <v>-34127177.68</v>
      </c>
      <c r="I18" s="11" t="e">
        <f>'[1]Notas 122023'!O689</f>
        <v>#REF!</v>
      </c>
      <c r="J18" s="12" t="e">
        <f t="shared" si="2"/>
        <v>#REF!</v>
      </c>
      <c r="K18" s="11">
        <f>'[1]Notas 122023'!Q689</f>
        <v>139589875.35999998</v>
      </c>
      <c r="L18" s="12">
        <f t="shared" si="3"/>
        <v>-173717053.03999999</v>
      </c>
      <c r="N18" s="12"/>
      <c r="O18" s="12"/>
    </row>
    <row r="19" spans="2:15" x14ac:dyDescent="0.25">
      <c r="B19" s="1">
        <v>5.5</v>
      </c>
      <c r="D19" s="3" t="s">
        <v>18</v>
      </c>
      <c r="F19" s="11">
        <v>-328393656.52000004</v>
      </c>
      <c r="G19" s="11">
        <f>-SUMIF('[1]Balanza 202403'!$J$3:$J$267,"5.5",'[1]Balanza 202403'!$I$3:$I$267)-1</f>
        <v>-300853042.87</v>
      </c>
      <c r="H19" s="11">
        <v>-258588307.27999997</v>
      </c>
      <c r="I19" s="11" t="e">
        <f>'[1]Notas 122023'!$O$759</f>
        <v>#REF!</v>
      </c>
      <c r="J19" s="12" t="e">
        <f t="shared" si="2"/>
        <v>#REF!</v>
      </c>
      <c r="K19" s="11">
        <f>'[1]Notas 122023'!$Q$759</f>
        <v>79415723.620000005</v>
      </c>
      <c r="L19" s="12">
        <f t="shared" si="3"/>
        <v>-338004030.89999998</v>
      </c>
    </row>
    <row r="20" spans="2:15" x14ac:dyDescent="0.25">
      <c r="B20" s="1">
        <v>5.6</v>
      </c>
      <c r="D20" s="3" t="s">
        <v>19</v>
      </c>
      <c r="F20" s="11">
        <v>-4305921.08</v>
      </c>
      <c r="G20" s="11">
        <f>-SUMIF('[1]Balanza 202403'!$J$3:$J$267,"5.6",'[1]Balanza 202403'!$I$3:$I$267)</f>
        <v>-225106.81</v>
      </c>
      <c r="H20" s="11">
        <v>-9945692.6999999993</v>
      </c>
      <c r="I20" s="11" t="e">
        <f>'[1]Notas 122023'!$O$770</f>
        <v>#REF!</v>
      </c>
      <c r="J20" s="12" t="e">
        <f t="shared" si="2"/>
        <v>#REF!</v>
      </c>
      <c r="K20" s="11">
        <f>'[1]Notas 122023'!$Q$770</f>
        <v>9536909</v>
      </c>
      <c r="L20" s="12">
        <f t="shared" si="3"/>
        <v>-19482601.699999999</v>
      </c>
    </row>
    <row r="21" spans="2:15" x14ac:dyDescent="0.25">
      <c r="C21" s="4" t="s">
        <v>20</v>
      </c>
      <c r="F21" s="13">
        <v>-1649436650.5699999</v>
      </c>
      <c r="G21" s="14"/>
      <c r="H21" s="13">
        <v>-1587008668.3399997</v>
      </c>
      <c r="I21" s="11"/>
    </row>
    <row r="22" spans="2:15" x14ac:dyDescent="0.25">
      <c r="C22" s="15"/>
      <c r="F22" s="11"/>
      <c r="G22" s="11"/>
      <c r="H22" s="11"/>
      <c r="I22" s="11"/>
    </row>
    <row r="23" spans="2:15" ht="14.25" thickBot="1" x14ac:dyDescent="0.3">
      <c r="C23" s="4" t="s">
        <v>21</v>
      </c>
      <c r="F23" s="16">
        <v>765144696.6400001</v>
      </c>
      <c r="G23" s="14"/>
      <c r="H23" s="16">
        <v>703915311.82000017</v>
      </c>
      <c r="I23" s="11"/>
      <c r="M23" s="12"/>
    </row>
    <row r="24" spans="2:15" ht="14.25" thickTop="1" x14ac:dyDescent="0.25">
      <c r="C24" s="4"/>
      <c r="F24" s="11"/>
      <c r="G24" s="11"/>
      <c r="H24" s="11"/>
    </row>
    <row r="25" spans="2:15" x14ac:dyDescent="0.25">
      <c r="F25" s="11"/>
      <c r="G25" s="11"/>
      <c r="H25" s="11"/>
    </row>
    <row r="26" spans="2:15" x14ac:dyDescent="0.25">
      <c r="C26" s="4"/>
      <c r="F26" s="11"/>
      <c r="G26" s="11"/>
      <c r="H26" s="11"/>
    </row>
    <row r="27" spans="2:15" x14ac:dyDescent="0.25">
      <c r="C27" s="4"/>
      <c r="F27" s="11"/>
      <c r="G27" s="11"/>
      <c r="H27" s="11"/>
    </row>
    <row r="28" spans="2:15" x14ac:dyDescent="0.25">
      <c r="F28" s="11"/>
      <c r="G28" s="11"/>
      <c r="H28" s="11"/>
    </row>
    <row r="29" spans="2:15" x14ac:dyDescent="0.25">
      <c r="D29" s="4"/>
      <c r="E29" s="5"/>
    </row>
    <row r="31" spans="2:15" x14ac:dyDescent="0.25">
      <c r="F31" s="11"/>
      <c r="G31" s="11"/>
      <c r="H31" s="11"/>
    </row>
    <row r="65" hidden="1" x14ac:dyDescent="0.25"/>
    <row r="131" spans="4:4" x14ac:dyDescent="0.25">
      <c r="D131" s="3" t="s">
        <v>22</v>
      </c>
    </row>
    <row r="369" spans="4:4" ht="51" x14ac:dyDescent="0.25">
      <c r="D369" s="17" t="s">
        <v>23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2024-05-14T20:32:11Z</cp:lastPrinted>
  <dcterms:created xsi:type="dcterms:W3CDTF">2024-05-14T20:30:05Z</dcterms:created>
  <dcterms:modified xsi:type="dcterms:W3CDTF">2024-05-14T20:32:14Z</dcterms:modified>
</cp:coreProperties>
</file>