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5. Mayo\Estados Financieros\Portal\"/>
    </mc:Choice>
  </mc:AlternateContent>
  <xr:revisionPtr revIDLastSave="0" documentId="13_ncr:1_{6EB40A4A-78D5-4539-9020-710CEA707EC0}" xr6:coauthVersionLast="47" xr6:coauthVersionMax="47" xr10:uidLastSave="{00000000-0000-0000-0000-000000000000}"/>
  <bookViews>
    <workbookView xWindow="28680" yWindow="-120" windowWidth="29040" windowHeight="15840" xr2:uid="{CC5CD8B7-3BBE-4AC1-A5BE-F2E8F521D4C1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J26" i="1"/>
  <c r="I26" i="1"/>
  <c r="L26" i="1"/>
  <c r="G26" i="1"/>
  <c r="L25" i="1"/>
  <c r="K25" i="1"/>
  <c r="I25" i="1"/>
  <c r="G25" i="1"/>
  <c r="J25" i="1"/>
  <c r="K24" i="1"/>
  <c r="I24" i="1"/>
  <c r="L24" i="1"/>
  <c r="G24" i="1"/>
  <c r="K18" i="1"/>
  <c r="I18" i="1"/>
  <c r="J18" i="1"/>
  <c r="K17" i="1"/>
  <c r="I17" i="1"/>
  <c r="L17" i="1"/>
  <c r="G17" i="1"/>
  <c r="J17" i="1"/>
  <c r="K16" i="1"/>
  <c r="L16" i="1" s="1"/>
  <c r="J16" i="1"/>
  <c r="I16" i="1"/>
  <c r="G16" i="1"/>
  <c r="L15" i="1"/>
  <c r="K14" i="1"/>
  <c r="I14" i="1"/>
  <c r="J14" i="1" s="1"/>
  <c r="L14" i="1"/>
  <c r="G14" i="1"/>
  <c r="K13" i="1"/>
  <c r="L13" i="1" s="1"/>
  <c r="I13" i="1"/>
  <c r="J13" i="1"/>
  <c r="K12" i="1"/>
  <c r="I12" i="1"/>
  <c r="L12" i="1"/>
  <c r="G12" i="1"/>
  <c r="L9" i="1"/>
  <c r="K8" i="1"/>
  <c r="I8" i="1"/>
  <c r="L8" i="1"/>
  <c r="G8" i="1"/>
  <c r="J8" i="1"/>
  <c r="K7" i="1"/>
  <c r="I7" i="1"/>
  <c r="L7" i="1"/>
  <c r="G7" i="1"/>
  <c r="J7" i="1"/>
  <c r="J24" i="1" l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<sst xmlns="http://schemas.openxmlformats.org/spreadsheetml/2006/main" count="46" uniqueCount="44">
  <si>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</si>
  <si>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Mayo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</si>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</sst>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8412C-9B11-4664-8706-27A852636E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1309688</xdr:colOff>
      <xdr:row>41</xdr:row>
      <xdr:rowOff>182563</xdr:rowOff>
    </xdr:from>
    <xdr:to>
      <xdr:col>7</xdr:col>
      <xdr:colOff>650875</xdr:colOff>
      <xdr:row>50</xdr:row>
      <xdr:rowOff>39476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FB800E-6E8B-4A84-AF3B-A4FE8F73FDE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438" y="7262813"/>
          <a:ext cx="3341687" cy="15714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5.%20Mayo\Estados%20Financieros\Estados%20Financieros%20Mayo%202024.xlsx" TargetMode="External"/><Relationship Id="rId1" Type="http://schemas.openxmlformats.org/officeDocument/2006/relationships/externalLinkPath" Target="/DGA/2024/5.%20Mayo/Estados%20Financieros/Estados%20Financieros%20Mayo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5"/>
      <sheetName val="Balanza 202305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2294076024.5700002</v>
          </cell>
        </row>
        <row r="324">
          <cell r="O324">
            <v>70751619.340000004</v>
          </cell>
          <cell r="Q324">
            <v>0</v>
          </cell>
        </row>
        <row r="365">
          <cell r="O365">
            <v>73613.77</v>
          </cell>
        </row>
        <row r="367">
          <cell r="O367">
            <v>307073613.76999998</v>
          </cell>
          <cell r="Q367">
            <v>0</v>
          </cell>
        </row>
        <row r="379">
          <cell r="O379">
            <v>34609844.009999998</v>
          </cell>
          <cell r="Q379">
            <v>0</v>
          </cell>
        </row>
        <row r="409">
          <cell r="O409">
            <v>2195506405.9500003</v>
          </cell>
          <cell r="Q409">
            <v>1566110828</v>
          </cell>
        </row>
        <row r="424">
          <cell r="O424">
            <v>1813165.76</v>
          </cell>
          <cell r="Q424">
            <v>1752116</v>
          </cell>
        </row>
        <row r="441">
          <cell r="O441">
            <v>70305473.930000007</v>
          </cell>
          <cell r="Q441">
            <v>-1</v>
          </cell>
        </row>
        <row r="451">
          <cell r="O451">
            <v>37458232.020000003</v>
          </cell>
          <cell r="Q451">
            <v>0</v>
          </cell>
        </row>
        <row r="456">
          <cell r="O456">
            <v>140067203.72999999</v>
          </cell>
          <cell r="Q456">
            <v>-1</v>
          </cell>
        </row>
        <row r="464">
          <cell r="O464">
            <v>14720983.740000006</v>
          </cell>
          <cell r="Q464">
            <v>1</v>
          </cell>
        </row>
        <row r="487">
          <cell r="O487">
            <v>177127888.17999998</v>
          </cell>
          <cell r="Q487">
            <v>771439679.57000005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1392347798.76</v>
          </cell>
          <cell r="J41">
            <v>1.1000000000000001</v>
          </cell>
        </row>
        <row r="42">
          <cell r="I42">
            <v>13406006.359999999</v>
          </cell>
          <cell r="J42">
            <v>1.1000000000000001</v>
          </cell>
        </row>
        <row r="43">
          <cell r="I43">
            <v>22744692.5</v>
          </cell>
          <cell r="J43">
            <v>1.1000000000000001</v>
          </cell>
        </row>
        <row r="44">
          <cell r="I44">
            <v>48367057.670000002</v>
          </cell>
          <cell r="J44">
            <v>1.1000000000000001</v>
          </cell>
        </row>
        <row r="45">
          <cell r="I45">
            <v>1253898.55</v>
          </cell>
          <cell r="J45">
            <v>1.1000000000000001</v>
          </cell>
        </row>
        <row r="46">
          <cell r="I46">
            <v>32452972.93</v>
          </cell>
          <cell r="J46">
            <v>1.1000000000000001</v>
          </cell>
        </row>
        <row r="47">
          <cell r="I47">
            <v>1866800139.3199999</v>
          </cell>
          <cell r="J47">
            <v>1.1000000000000001</v>
          </cell>
        </row>
        <row r="48">
          <cell r="I48">
            <v>232309.56</v>
          </cell>
          <cell r="J48">
            <v>1.1000000000000001</v>
          </cell>
        </row>
        <row r="49">
          <cell r="I49">
            <v>57729010.280000001</v>
          </cell>
          <cell r="J49">
            <v>1.1000000000000001</v>
          </cell>
        </row>
        <row r="50">
          <cell r="I50">
            <v>2563819976.5599999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17749003.649999999</v>
          </cell>
          <cell r="J52">
            <v>1.1000000000000001</v>
          </cell>
        </row>
        <row r="53">
          <cell r="I53">
            <v>124279254.16</v>
          </cell>
          <cell r="J53">
            <v>1.1000000000000001</v>
          </cell>
        </row>
        <row r="54">
          <cell r="I54">
            <v>45900535.090000004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7629290.5800000001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5955989.9199999999</v>
          </cell>
          <cell r="J62">
            <v>1.2</v>
          </cell>
        </row>
        <row r="63">
          <cell r="I63">
            <v>5064568.68</v>
          </cell>
          <cell r="J63">
            <v>1.2</v>
          </cell>
        </row>
        <row r="64">
          <cell r="I64">
            <v>316069.18</v>
          </cell>
          <cell r="J64">
            <v>1.2</v>
          </cell>
        </row>
        <row r="65">
          <cell r="I65">
            <v>18514014.920000002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758503731.59000003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460141524.74000001</v>
          </cell>
          <cell r="J76">
            <v>1.9</v>
          </cell>
        </row>
        <row r="77">
          <cell r="I77">
            <v>23362619.280000001</v>
          </cell>
          <cell r="J77">
            <v>1.9</v>
          </cell>
        </row>
        <row r="78">
          <cell r="I78">
            <v>330043788.63</v>
          </cell>
          <cell r="J78">
            <v>1.9</v>
          </cell>
        </row>
        <row r="79">
          <cell r="I79">
            <v>336571012.72000003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-317302227.14999998</v>
          </cell>
          <cell r="J83">
            <v>1.9</v>
          </cell>
        </row>
        <row r="84">
          <cell r="I84">
            <v>-88468641.260000005</v>
          </cell>
          <cell r="J84">
            <v>1.9</v>
          </cell>
        </row>
        <row r="85">
          <cell r="I85">
            <v>-829.58</v>
          </cell>
          <cell r="J85">
            <v>1.9</v>
          </cell>
        </row>
        <row r="86">
          <cell r="I86">
            <v>-340136436.67000002</v>
          </cell>
          <cell r="J86">
            <v>1.9</v>
          </cell>
        </row>
        <row r="87">
          <cell r="I87">
            <v>-649720085.92999995</v>
          </cell>
          <cell r="J87">
            <v>1.9</v>
          </cell>
        </row>
        <row r="88">
          <cell r="I88">
            <v>-2030094.86</v>
          </cell>
          <cell r="J88">
            <v>1.9</v>
          </cell>
        </row>
        <row r="89">
          <cell r="I89">
            <v>-1002886.33</v>
          </cell>
          <cell r="J89">
            <v>1.9</v>
          </cell>
        </row>
        <row r="90">
          <cell r="I90">
            <v>-316441472.85000002</v>
          </cell>
          <cell r="J90">
            <v>1.9</v>
          </cell>
        </row>
        <row r="91">
          <cell r="I91">
            <v>-13897446.52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130980</v>
          </cell>
          <cell r="J96">
            <v>1.9</v>
          </cell>
        </row>
        <row r="97">
          <cell r="I97">
            <v>0</v>
          </cell>
          <cell r="J97">
            <v>1.2</v>
          </cell>
        </row>
        <row r="98">
          <cell r="I98">
            <v>-72488839.310000002</v>
          </cell>
          <cell r="J98">
            <v>2.4</v>
          </cell>
        </row>
        <row r="99">
          <cell r="I99">
            <v>63522029.479999997</v>
          </cell>
          <cell r="J99">
            <v>2.4</v>
          </cell>
        </row>
        <row r="100">
          <cell r="I100">
            <v>-90252.14</v>
          </cell>
          <cell r="J100">
            <v>2.1</v>
          </cell>
        </row>
        <row r="101">
          <cell r="I101">
            <v>-4238142.33</v>
          </cell>
          <cell r="J101">
            <v>2.1</v>
          </cell>
        </row>
        <row r="102">
          <cell r="I102">
            <v>-20094.53</v>
          </cell>
          <cell r="J102">
            <v>2.4</v>
          </cell>
        </row>
        <row r="103">
          <cell r="I103">
            <v>-101812.08</v>
          </cell>
          <cell r="J103">
            <v>2.4</v>
          </cell>
        </row>
        <row r="104">
          <cell r="I104">
            <v>-46890514.420000002</v>
          </cell>
          <cell r="J104">
            <v>2.1</v>
          </cell>
        </row>
        <row r="105">
          <cell r="I105">
            <v>0</v>
          </cell>
          <cell r="J105">
            <v>2.1</v>
          </cell>
        </row>
        <row r="106">
          <cell r="I106">
            <v>-1694434.7</v>
          </cell>
          <cell r="J106">
            <v>2.1</v>
          </cell>
        </row>
        <row r="107">
          <cell r="I107">
            <v>-10388514.92</v>
          </cell>
          <cell r="J107">
            <v>2.1</v>
          </cell>
        </row>
        <row r="108">
          <cell r="I108">
            <v>0</v>
          </cell>
          <cell r="J108">
            <v>2.2000000000000002</v>
          </cell>
        </row>
        <row r="109">
          <cell r="I109">
            <v>0</v>
          </cell>
          <cell r="J109">
            <v>2.1</v>
          </cell>
        </row>
        <row r="110">
          <cell r="I110">
            <v>-37752.58</v>
          </cell>
          <cell r="J110">
            <v>2.1</v>
          </cell>
        </row>
        <row r="111">
          <cell r="I111">
            <v>0</v>
          </cell>
          <cell r="J111">
            <v>2.4</v>
          </cell>
        </row>
        <row r="112">
          <cell r="I112">
            <v>-4287961.2</v>
          </cell>
          <cell r="J112">
            <v>2.2000000000000002</v>
          </cell>
        </row>
        <row r="113">
          <cell r="I113">
            <v>-14124530.880000001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-13928125.109999999</v>
          </cell>
          <cell r="J115">
            <v>2.2000000000000002</v>
          </cell>
        </row>
        <row r="116">
          <cell r="I116">
            <v>0</v>
          </cell>
          <cell r="J116">
            <v>2.2000000000000002</v>
          </cell>
        </row>
        <row r="117">
          <cell r="I117">
            <v>-7663424.21</v>
          </cell>
          <cell r="J117">
            <v>2.2000000000000002</v>
          </cell>
        </row>
        <row r="118">
          <cell r="I118">
            <v>5152809.63</v>
          </cell>
          <cell r="J118">
            <v>2.2000000000000002</v>
          </cell>
        </row>
        <row r="119">
          <cell r="I119">
            <v>-35416.68</v>
          </cell>
          <cell r="J119">
            <v>2.4</v>
          </cell>
        </row>
        <row r="120">
          <cell r="I120">
            <v>-773.22</v>
          </cell>
          <cell r="J120">
            <v>2.4</v>
          </cell>
        </row>
        <row r="121">
          <cell r="I121">
            <v>-5632266.2999999998</v>
          </cell>
          <cell r="J121">
            <v>2.4</v>
          </cell>
        </row>
        <row r="122">
          <cell r="I122">
            <v>-2606999.25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-6965863.8399999999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-379910159.83999997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-17615207.5</v>
          </cell>
          <cell r="J130">
            <v>2.6</v>
          </cell>
        </row>
        <row r="131">
          <cell r="I131">
            <v>-133796.79</v>
          </cell>
          <cell r="J131">
            <v>2.6</v>
          </cell>
        </row>
        <row r="132">
          <cell r="I132">
            <v>-122798051.94</v>
          </cell>
          <cell r="J132">
            <v>2.6</v>
          </cell>
        </row>
        <row r="133">
          <cell r="I133">
            <v>-1481201.63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-184734208.59999999</v>
          </cell>
          <cell r="J138">
            <v>2.2999999999999998</v>
          </cell>
        </row>
        <row r="139">
          <cell r="I139">
            <v>-140067202.72999999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-3672145929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-20791240</v>
          </cell>
          <cell r="J143">
            <v>4.2</v>
          </cell>
        </row>
        <row r="144">
          <cell r="I144">
            <v>-2852448.26</v>
          </cell>
          <cell r="J144">
            <v>4.2</v>
          </cell>
        </row>
        <row r="145">
          <cell r="I145">
            <v>-71117486.909999996</v>
          </cell>
          <cell r="J145">
            <v>4.4000000000000004</v>
          </cell>
        </row>
        <row r="146">
          <cell r="I146">
            <v>-767083.13</v>
          </cell>
          <cell r="J146">
            <v>4.4000000000000004</v>
          </cell>
        </row>
        <row r="147">
          <cell r="I147">
            <v>-1537942.1</v>
          </cell>
          <cell r="J147">
            <v>4.4000000000000004</v>
          </cell>
        </row>
        <row r="148">
          <cell r="I148">
            <v>-1908408515.3599999</v>
          </cell>
          <cell r="J148">
            <v>4.0999999999999996</v>
          </cell>
        </row>
        <row r="149">
          <cell r="I149">
            <v>-7256162.0599999996</v>
          </cell>
          <cell r="J149">
            <v>4.4000000000000004</v>
          </cell>
        </row>
        <row r="150">
          <cell r="I150">
            <v>-31217495</v>
          </cell>
          <cell r="J150">
            <v>4.2</v>
          </cell>
        </row>
        <row r="151">
          <cell r="I151">
            <v>-16417650</v>
          </cell>
          <cell r="J151">
            <v>4.2</v>
          </cell>
        </row>
        <row r="152">
          <cell r="I152">
            <v>-24599709.23</v>
          </cell>
          <cell r="J152">
            <v>4.2</v>
          </cell>
        </row>
        <row r="153">
          <cell r="I153">
            <v>-776389</v>
          </cell>
          <cell r="J153">
            <v>4.2</v>
          </cell>
        </row>
        <row r="154">
          <cell r="I154">
            <v>-1164995.8</v>
          </cell>
          <cell r="J154">
            <v>4.2</v>
          </cell>
        </row>
        <row r="155">
          <cell r="I155">
            <v>-160653673.34999999</v>
          </cell>
          <cell r="J155">
            <v>4.0999999999999996</v>
          </cell>
        </row>
        <row r="156">
          <cell r="I156">
            <v>-9208100</v>
          </cell>
          <cell r="J156">
            <v>4.2</v>
          </cell>
        </row>
        <row r="157">
          <cell r="I157">
            <v>-13468346</v>
          </cell>
          <cell r="J157">
            <v>4.2</v>
          </cell>
        </row>
        <row r="158">
          <cell r="I158">
            <v>-906404.18</v>
          </cell>
          <cell r="J158">
            <v>4.2</v>
          </cell>
        </row>
        <row r="159">
          <cell r="I159">
            <v>-38288.25</v>
          </cell>
          <cell r="J159">
            <v>4.4000000000000004</v>
          </cell>
        </row>
        <row r="160">
          <cell r="I160">
            <v>-1436160</v>
          </cell>
          <cell r="J160">
            <v>4.3</v>
          </cell>
        </row>
        <row r="161">
          <cell r="I161">
            <v>-12466530</v>
          </cell>
          <cell r="J161">
            <v>4.2</v>
          </cell>
        </row>
        <row r="162">
          <cell r="I162">
            <v>-53262392.020000003</v>
          </cell>
          <cell r="J162">
            <v>4.2</v>
          </cell>
        </row>
        <row r="163">
          <cell r="I163">
            <v>-36485.4</v>
          </cell>
          <cell r="J163">
            <v>4.2</v>
          </cell>
        </row>
        <row r="164">
          <cell r="I164">
            <v>-2303862.84</v>
          </cell>
          <cell r="J164">
            <v>4.2</v>
          </cell>
        </row>
        <row r="165">
          <cell r="I165">
            <v>-800667.46</v>
          </cell>
          <cell r="J165">
            <v>4.2</v>
          </cell>
        </row>
        <row r="166">
          <cell r="I166">
            <v>-2239080</v>
          </cell>
          <cell r="J166">
            <v>4.2</v>
          </cell>
        </row>
        <row r="167">
          <cell r="I167">
            <v>-19059781.989999998</v>
          </cell>
          <cell r="J167">
            <v>4.2</v>
          </cell>
        </row>
        <row r="168">
          <cell r="I168">
            <v>-10012100</v>
          </cell>
          <cell r="J168">
            <v>4.2</v>
          </cell>
        </row>
        <row r="169">
          <cell r="I169">
            <v>-310000</v>
          </cell>
          <cell r="J169">
            <v>4.2</v>
          </cell>
        </row>
        <row r="170">
          <cell r="I170">
            <v>-140000</v>
          </cell>
          <cell r="J170">
            <v>4.2</v>
          </cell>
        </row>
        <row r="171">
          <cell r="I171">
            <v>-191372.29</v>
          </cell>
          <cell r="J171">
            <v>4.2</v>
          </cell>
        </row>
        <row r="172">
          <cell r="I172">
            <v>-71900</v>
          </cell>
          <cell r="J172">
            <v>4.2</v>
          </cell>
        </row>
        <row r="173">
          <cell r="I173">
            <v>12978403.42</v>
          </cell>
          <cell r="J173">
            <v>4.2</v>
          </cell>
        </row>
        <row r="174">
          <cell r="I174">
            <v>-5876.51</v>
          </cell>
          <cell r="J174">
            <v>4.4000000000000004</v>
          </cell>
        </row>
        <row r="175">
          <cell r="I175">
            <v>-500</v>
          </cell>
          <cell r="J175">
            <v>4.4000000000000004</v>
          </cell>
        </row>
        <row r="176">
          <cell r="I176">
            <v>-27988706.390000001</v>
          </cell>
          <cell r="J176">
            <v>4.4000000000000004</v>
          </cell>
        </row>
        <row r="177">
          <cell r="I177">
            <v>-1786879137.46</v>
          </cell>
          <cell r="J177">
            <v>4.3</v>
          </cell>
        </row>
        <row r="178">
          <cell r="I178">
            <v>-7792285.8300000001</v>
          </cell>
          <cell r="J178" t="str">
            <v>*</v>
          </cell>
        </row>
        <row r="179">
          <cell r="I179">
            <v>14932056</v>
          </cell>
          <cell r="J179">
            <v>5.0999999999999996</v>
          </cell>
        </row>
        <row r="180">
          <cell r="I180">
            <v>818843041.72000003</v>
          </cell>
          <cell r="J180">
            <v>5.0999999999999996</v>
          </cell>
        </row>
        <row r="181">
          <cell r="I181">
            <v>200396785.44</v>
          </cell>
          <cell r="J181">
            <v>5.0999999999999996</v>
          </cell>
        </row>
        <row r="182">
          <cell r="I182">
            <v>14108431.810000001</v>
          </cell>
          <cell r="J182">
            <v>5.0999999999999996</v>
          </cell>
        </row>
        <row r="183">
          <cell r="I183">
            <v>48377640</v>
          </cell>
          <cell r="J183">
            <v>5.0999999999999996</v>
          </cell>
        </row>
        <row r="184">
          <cell r="I184">
            <v>275668846.80000001</v>
          </cell>
          <cell r="J184">
            <v>5.0999999999999996</v>
          </cell>
        </row>
        <row r="185">
          <cell r="I185">
            <v>92475104.299999997</v>
          </cell>
          <cell r="J185">
            <v>5.0999999999999996</v>
          </cell>
        </row>
        <row r="186">
          <cell r="I186">
            <v>21625215.109999999</v>
          </cell>
          <cell r="J186">
            <v>5.0999999999999996</v>
          </cell>
        </row>
        <row r="187">
          <cell r="I187">
            <v>2678067.4300000002</v>
          </cell>
          <cell r="J187">
            <v>5.0999999999999996</v>
          </cell>
        </row>
        <row r="188">
          <cell r="I188">
            <v>92367104.299999997</v>
          </cell>
          <cell r="J188">
            <v>5.0999999999999996</v>
          </cell>
        </row>
        <row r="189">
          <cell r="I189">
            <v>47971290.719999999</v>
          </cell>
          <cell r="J189">
            <v>5.0999999999999996</v>
          </cell>
        </row>
        <row r="190">
          <cell r="I190">
            <v>21796596.960000001</v>
          </cell>
          <cell r="J190">
            <v>5.0999999999999996</v>
          </cell>
        </row>
        <row r="191">
          <cell r="I191">
            <v>71755310.939999998</v>
          </cell>
          <cell r="J191">
            <v>5.0999999999999996</v>
          </cell>
        </row>
        <row r="192">
          <cell r="I192">
            <v>73379381.980000004</v>
          </cell>
          <cell r="J192">
            <v>5.0999999999999996</v>
          </cell>
        </row>
        <row r="193">
          <cell r="I193">
            <v>10759326.699999999</v>
          </cell>
          <cell r="J193">
            <v>5.0999999999999996</v>
          </cell>
        </row>
        <row r="194">
          <cell r="I194">
            <v>0</v>
          </cell>
          <cell r="J194">
            <v>5.0999999999999996</v>
          </cell>
        </row>
        <row r="195">
          <cell r="I195">
            <v>2606.7199999999998</v>
          </cell>
          <cell r="J195">
            <v>5.0999999999999996</v>
          </cell>
        </row>
        <row r="196">
          <cell r="I196">
            <v>1946.42</v>
          </cell>
          <cell r="J196">
            <v>5.0999999999999996</v>
          </cell>
        </row>
        <row r="197">
          <cell r="I197">
            <v>233.59</v>
          </cell>
          <cell r="J197">
            <v>5.0999999999999996</v>
          </cell>
        </row>
        <row r="198">
          <cell r="I198">
            <v>0</v>
          </cell>
          <cell r="J198">
            <v>5.0999999999999996</v>
          </cell>
        </row>
        <row r="199">
          <cell r="I199">
            <v>0</v>
          </cell>
          <cell r="J199">
            <v>5.0999999999999996</v>
          </cell>
        </row>
        <row r="200">
          <cell r="I200">
            <v>10907.72</v>
          </cell>
          <cell r="J200">
            <v>5.3</v>
          </cell>
        </row>
        <row r="201">
          <cell r="I201">
            <v>26183688.43</v>
          </cell>
          <cell r="J201">
            <v>5.3</v>
          </cell>
        </row>
        <row r="202">
          <cell r="I202">
            <v>4669.24</v>
          </cell>
          <cell r="J202">
            <v>5.3</v>
          </cell>
        </row>
        <row r="203">
          <cell r="I203">
            <v>33353787.77</v>
          </cell>
          <cell r="J203">
            <v>5.3</v>
          </cell>
        </row>
        <row r="204">
          <cell r="I204">
            <v>39650143.399999999</v>
          </cell>
          <cell r="J204">
            <v>5.3</v>
          </cell>
        </row>
        <row r="205">
          <cell r="I205">
            <v>408694</v>
          </cell>
          <cell r="J205">
            <v>5.3</v>
          </cell>
        </row>
        <row r="206">
          <cell r="I206">
            <v>304886.01</v>
          </cell>
          <cell r="J206">
            <v>5.3</v>
          </cell>
        </row>
        <row r="207">
          <cell r="I207">
            <v>462795</v>
          </cell>
          <cell r="J207">
            <v>5.3</v>
          </cell>
        </row>
        <row r="208">
          <cell r="I208">
            <v>1557687.32</v>
          </cell>
          <cell r="J208">
            <v>5.5</v>
          </cell>
        </row>
        <row r="209">
          <cell r="I209">
            <v>360760</v>
          </cell>
          <cell r="J209">
            <v>5.3</v>
          </cell>
        </row>
        <row r="210">
          <cell r="I210">
            <v>225000</v>
          </cell>
          <cell r="J210">
            <v>5.0999999999999996</v>
          </cell>
        </row>
        <row r="211">
          <cell r="I211">
            <v>63466197.25</v>
          </cell>
          <cell r="J211">
            <v>5.0999999999999996</v>
          </cell>
        </row>
        <row r="212">
          <cell r="I212">
            <v>6443479.9500000002</v>
          </cell>
          <cell r="J212">
            <v>5.0999999999999996</v>
          </cell>
        </row>
        <row r="213">
          <cell r="I213">
            <v>106815440.45999999</v>
          </cell>
          <cell r="J213">
            <v>5.5</v>
          </cell>
        </row>
        <row r="214">
          <cell r="I214">
            <v>125000.02</v>
          </cell>
          <cell r="J214">
            <v>5.5</v>
          </cell>
        </row>
        <row r="215">
          <cell r="I215">
            <v>3063527.92</v>
          </cell>
          <cell r="J215">
            <v>5.5</v>
          </cell>
        </row>
        <row r="216">
          <cell r="I216">
            <v>1892167.76</v>
          </cell>
          <cell r="J216">
            <v>5.5</v>
          </cell>
        </row>
        <row r="217">
          <cell r="I217">
            <v>13127156.43</v>
          </cell>
          <cell r="J217">
            <v>5.5</v>
          </cell>
        </row>
        <row r="218">
          <cell r="I218">
            <v>630000</v>
          </cell>
          <cell r="J218">
            <v>5.5</v>
          </cell>
        </row>
        <row r="219">
          <cell r="I219">
            <v>1638574.01</v>
          </cell>
          <cell r="J219">
            <v>5.5</v>
          </cell>
        </row>
        <row r="220">
          <cell r="I220">
            <v>1770080</v>
          </cell>
          <cell r="J220">
            <v>5.5</v>
          </cell>
        </row>
        <row r="221">
          <cell r="I221">
            <v>7653858.5</v>
          </cell>
          <cell r="J221">
            <v>5.5</v>
          </cell>
        </row>
        <row r="222">
          <cell r="I222">
            <v>31113233.93</v>
          </cell>
          <cell r="J222">
            <v>5.5</v>
          </cell>
        </row>
        <row r="223">
          <cell r="I223">
            <v>1478700</v>
          </cell>
          <cell r="J223">
            <v>5.5</v>
          </cell>
        </row>
        <row r="224">
          <cell r="I224">
            <v>7935249.54</v>
          </cell>
          <cell r="J224">
            <v>5.5</v>
          </cell>
        </row>
        <row r="225">
          <cell r="I225">
            <v>14889974.699999999</v>
          </cell>
          <cell r="J225">
            <v>5.5</v>
          </cell>
        </row>
        <row r="226">
          <cell r="I226">
            <v>12828573.73</v>
          </cell>
          <cell r="J226">
            <v>5.5</v>
          </cell>
        </row>
        <row r="227">
          <cell r="I227">
            <v>47435127.789999999</v>
          </cell>
          <cell r="J227">
            <v>5.5</v>
          </cell>
        </row>
        <row r="228">
          <cell r="I228">
            <v>12869396.539999999</v>
          </cell>
          <cell r="J228">
            <v>5.5</v>
          </cell>
        </row>
        <row r="229">
          <cell r="I229">
            <v>457438.8</v>
          </cell>
          <cell r="J229">
            <v>5.5</v>
          </cell>
        </row>
        <row r="230">
          <cell r="I230">
            <v>1547086.55</v>
          </cell>
          <cell r="J230">
            <v>5.5</v>
          </cell>
        </row>
        <row r="231">
          <cell r="I231">
            <v>6293188.8399999999</v>
          </cell>
          <cell r="J231">
            <v>5.5</v>
          </cell>
        </row>
        <row r="232">
          <cell r="I232">
            <v>3834054.26</v>
          </cell>
          <cell r="J232">
            <v>5.5</v>
          </cell>
        </row>
        <row r="233">
          <cell r="I233">
            <v>4922431.9800000004</v>
          </cell>
          <cell r="J233">
            <v>5.5</v>
          </cell>
        </row>
        <row r="234">
          <cell r="I234">
            <v>321463.86</v>
          </cell>
          <cell r="J234">
            <v>5.5</v>
          </cell>
        </row>
        <row r="235">
          <cell r="I235">
            <v>944</v>
          </cell>
          <cell r="J235">
            <v>5.5</v>
          </cell>
        </row>
        <row r="236">
          <cell r="I236">
            <v>27329584.5</v>
          </cell>
          <cell r="J236">
            <v>5.5</v>
          </cell>
        </row>
        <row r="237">
          <cell r="I237">
            <v>504971.74</v>
          </cell>
          <cell r="J237">
            <v>5.6</v>
          </cell>
        </row>
        <row r="238">
          <cell r="I238">
            <v>5419962.1600000001</v>
          </cell>
          <cell r="J238">
            <v>5.5</v>
          </cell>
        </row>
        <row r="239">
          <cell r="I239">
            <v>3110639.98</v>
          </cell>
          <cell r="J239">
            <v>5.5</v>
          </cell>
        </row>
        <row r="240">
          <cell r="I240">
            <v>45843420.340000004</v>
          </cell>
          <cell r="J240">
            <v>5.5</v>
          </cell>
        </row>
        <row r="241">
          <cell r="I241">
            <v>63326903.869999997</v>
          </cell>
          <cell r="J241">
            <v>5.5</v>
          </cell>
        </row>
        <row r="242">
          <cell r="I242">
            <v>9927676.4000000004</v>
          </cell>
          <cell r="J242">
            <v>5.5</v>
          </cell>
        </row>
        <row r="243">
          <cell r="I243">
            <v>59172.85</v>
          </cell>
          <cell r="J243">
            <v>5.5</v>
          </cell>
        </row>
        <row r="244">
          <cell r="I244">
            <v>138391.94</v>
          </cell>
          <cell r="J244">
            <v>5.5</v>
          </cell>
        </row>
        <row r="245">
          <cell r="I245">
            <v>10549520.060000001</v>
          </cell>
          <cell r="J245">
            <v>5.5</v>
          </cell>
        </row>
        <row r="246">
          <cell r="I246">
            <v>139100</v>
          </cell>
          <cell r="J246">
            <v>5.5</v>
          </cell>
        </row>
        <row r="247">
          <cell r="I247">
            <v>53100</v>
          </cell>
          <cell r="J247">
            <v>5.5</v>
          </cell>
        </row>
        <row r="248">
          <cell r="I248">
            <v>386760.33</v>
          </cell>
          <cell r="J248">
            <v>5.5</v>
          </cell>
        </row>
        <row r="249">
          <cell r="I249">
            <v>34601242.380000003</v>
          </cell>
          <cell r="J249">
            <v>5.5</v>
          </cell>
        </row>
        <row r="250">
          <cell r="I250">
            <v>7320987.8600000003</v>
          </cell>
          <cell r="J250">
            <v>5.5</v>
          </cell>
        </row>
        <row r="251">
          <cell r="I251">
            <v>4417657.38</v>
          </cell>
          <cell r="J251">
            <v>5.3</v>
          </cell>
        </row>
        <row r="252">
          <cell r="I252">
            <v>191160</v>
          </cell>
          <cell r="J252">
            <v>5.3</v>
          </cell>
        </row>
        <row r="253">
          <cell r="I253">
            <v>50425</v>
          </cell>
          <cell r="J253">
            <v>5.3</v>
          </cell>
        </row>
        <row r="254">
          <cell r="I254">
            <v>29277.919999999998</v>
          </cell>
          <cell r="J254">
            <v>5.3</v>
          </cell>
        </row>
        <row r="255">
          <cell r="I255">
            <v>12473.19</v>
          </cell>
          <cell r="J255">
            <v>5.3</v>
          </cell>
        </row>
        <row r="256">
          <cell r="I256">
            <v>1062077.29</v>
          </cell>
          <cell r="J256">
            <v>5.3</v>
          </cell>
        </row>
        <row r="257">
          <cell r="I257">
            <v>1905245.39</v>
          </cell>
          <cell r="J257">
            <v>5.3</v>
          </cell>
        </row>
        <row r="258">
          <cell r="I258">
            <v>2078780.28</v>
          </cell>
          <cell r="J258">
            <v>5.3</v>
          </cell>
        </row>
        <row r="259">
          <cell r="I259">
            <v>5204157.07</v>
          </cell>
          <cell r="J259">
            <v>5.3</v>
          </cell>
        </row>
        <row r="260">
          <cell r="I260">
            <v>1143544.53</v>
          </cell>
          <cell r="J260">
            <v>5.3</v>
          </cell>
        </row>
        <row r="261">
          <cell r="I261">
            <v>259523.75</v>
          </cell>
          <cell r="J261">
            <v>5.3</v>
          </cell>
        </row>
        <row r="262">
          <cell r="I262">
            <v>4366</v>
          </cell>
          <cell r="J262">
            <v>5.3</v>
          </cell>
        </row>
        <row r="263">
          <cell r="I263">
            <v>308514.46999999997</v>
          </cell>
          <cell r="J263">
            <v>5.3</v>
          </cell>
        </row>
        <row r="264">
          <cell r="I264">
            <v>38163766.509999998</v>
          </cell>
          <cell r="J264">
            <v>5.3</v>
          </cell>
        </row>
        <row r="265">
          <cell r="I265">
            <v>2257151.7999999998</v>
          </cell>
          <cell r="J265">
            <v>5.3</v>
          </cell>
        </row>
        <row r="266">
          <cell r="I266">
            <v>86054.69</v>
          </cell>
          <cell r="J266">
            <v>5.3</v>
          </cell>
        </row>
        <row r="267">
          <cell r="I267">
            <v>225597.49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92A0-F2FE-4875-93E7-C4C080725F47}">
  <sheetPr>
    <tabColor theme="9" tint="-0.499984740745262"/>
  </sheetPr>
  <dimension ref="B1:P369"/>
  <sheetViews>
    <sheetView showGridLines="0" tabSelected="1" zoomScale="120" zoomScaleNormal="120" workbookViewId="0">
      <selection activeCell="D45" sqref="D45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6142335523.8699989</v>
      </c>
      <c r="G7" s="4">
        <f>SUMIF('[1]Balanza 202405'!$J$3:$J$267,"1.1",'[1]Balanza 202405'!$I$3:$I$267)</f>
        <v>6142335523.8699989</v>
      </c>
      <c r="H7" s="4">
        <v>4162071526.1799998</v>
      </c>
      <c r="I7" s="4">
        <f>'[1]Notas 122023'!$O$316</f>
        <v>4530898771.1974001</v>
      </c>
      <c r="J7" s="4">
        <f>F7-I7</f>
        <v>1611436752.6725988</v>
      </c>
      <c r="K7" s="4">
        <f>'[1]Notas 122023'!$Q$316</f>
        <v>2294076024.5700002</v>
      </c>
      <c r="L7" s="4">
        <f>H7-K7</f>
        <v>1867995501.6099997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60006759.100000001</v>
      </c>
      <c r="G8" s="4">
        <f>SUMIF('[1]Balanza 202405'!$J$3:$J$267,"1.2",'[1]Balanza 202405'!$I$3:$I$267)+1</f>
        <v>60006760.100000001</v>
      </c>
      <c r="H8" s="4">
        <v>33956165.219999999</v>
      </c>
      <c r="I8" s="4">
        <f>'[1]Notas 122023'!$O$324</f>
        <v>70751619.340000004</v>
      </c>
      <c r="J8" s="4">
        <f>F8-I8</f>
        <v>-10744860.240000002</v>
      </c>
      <c r="K8" s="4">
        <f>'[1]Notas 122023'!$Q$324</f>
        <v>0</v>
      </c>
      <c r="L8" s="4">
        <f t="shared" ref="L8:L17" si="0">H8-K8</f>
        <v>33956165.219999999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6202342282.9699993</v>
      </c>
      <c r="G10" s="15"/>
      <c r="H10" s="14">
        <v>4196027691.3999996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314702904.34999996</v>
      </c>
      <c r="G12" s="4">
        <f>SUMIF('[1]Balanza 202405'!$J$3:$J$267,"1.5",'[1]Balanza 202405'!$I$3:$I$267)</f>
        <v>314702904.34999996</v>
      </c>
      <c r="H12" s="4">
        <v>307150946.00999999</v>
      </c>
      <c r="I12" s="4">
        <f>'[1]Notas 122023'!$O$367</f>
        <v>307073613.76999998</v>
      </c>
      <c r="J12" s="4">
        <f>F12-I12</f>
        <v>7629290.5799999833</v>
      </c>
      <c r="K12" s="4">
        <f>'[1]Notas 122023'!$Q$367</f>
        <v>0</v>
      </c>
      <c r="L12" s="4">
        <f t="shared" si="0"/>
        <v>307150946.00999999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122023'!O365</f>
        <v>73613.77</v>
      </c>
      <c r="J13" s="4">
        <f>F13-I13</f>
        <v>-73613.77</v>
      </c>
      <c r="K13" s="4">
        <f>'[1]Notas 122023'!P365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202405'!$J$3:$J$267,"1.7",'[1]Balanza 202405'!$I$3:$I$267)</f>
        <v>34609844.009999998</v>
      </c>
      <c r="H14" s="4">
        <v>34609844.009999998</v>
      </c>
      <c r="I14" s="4">
        <f>'[1]Notas 122023'!$O$379</f>
        <v>34609844.009999998</v>
      </c>
      <c r="J14" s="4">
        <f>F14-I14</f>
        <v>0</v>
      </c>
      <c r="K14" s="4">
        <f>'[1]Notas 122023'!$Q$379</f>
        <v>0</v>
      </c>
      <c r="L14" s="4">
        <f t="shared" si="0"/>
        <v>34609844.009999998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2143310149.2500005</v>
      </c>
      <c r="G16" s="4">
        <f>SUMIF('[1]Balanza 202405'!$J$3:$J$267,"1.9",'[1]Balanza 202405'!$I$3:$I$267)</f>
        <v>2143310149.2500005</v>
      </c>
      <c r="H16" s="4">
        <v>2265542644.8400002</v>
      </c>
      <c r="I16" s="4">
        <f>'[1]Notas 122023'!$O$409</f>
        <v>2195506405.9500003</v>
      </c>
      <c r="J16" s="4">
        <f>F16-I16</f>
        <v>-52196256.699999809</v>
      </c>
      <c r="K16" s="4">
        <f>'[1]Notas 122023'!$Q$409</f>
        <v>1566110828</v>
      </c>
      <c r="L16" s="4">
        <f t="shared" si="0"/>
        <v>699431816.84000015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18514014.920000002</v>
      </c>
      <c r="G17" s="4">
        <f>SUMIF('[1]Balanza 202405'!$J$3:$J$267,"1.11",'[1]Balanza 202405'!$I$3:$I$267)</f>
        <v>18514014.920000002</v>
      </c>
      <c r="H17" s="4">
        <v>335809846.84000003</v>
      </c>
      <c r="I17" s="4">
        <f>'[1]Notas 122023'!$O$424</f>
        <v>1813165.76</v>
      </c>
      <c r="J17" s="4">
        <f>F17-I17</f>
        <v>16700849.160000002</v>
      </c>
      <c r="K17" s="4">
        <f>'[1]Notas 122023'!$Q$424</f>
        <v>1752116</v>
      </c>
      <c r="L17" s="4">
        <f t="shared" si="0"/>
        <v>334057730.84000003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2511136911.5300007</v>
      </c>
      <c r="G19" s="15"/>
      <c r="H19" s="14">
        <v>2943113281.7000003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8713479194.5</v>
      </c>
      <c r="G20" s="21"/>
      <c r="H20" s="20">
        <v>7139140973.1000004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70305474.930000007</v>
      </c>
      <c r="G24" s="4">
        <f>-SUMIF('[1]Balanza 202405'!$J$3:$J$267,"2.1",'[1]Balanza 202405'!$I$3:$I$267)-1</f>
        <v>70305473.930000007</v>
      </c>
      <c r="H24" s="4">
        <v>108152739.17</v>
      </c>
      <c r="I24" s="4">
        <f>'[1]Notas 122023'!$O$441</f>
        <v>70305473.930000007</v>
      </c>
      <c r="J24" s="4">
        <f t="shared" ref="J24:J25" si="1">F24-I24</f>
        <v>1</v>
      </c>
      <c r="K24" s="4">
        <f>'[1]Notas 122023'!$Q$441</f>
        <v>-1</v>
      </c>
      <c r="L24" s="4">
        <f t="shared" ref="L24:L27" si="2">H24-K24</f>
        <v>108152740.17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37458230.019999996</v>
      </c>
      <c r="G25" s="4">
        <f>-SUMIF('[1]Balanza 202405'!$J$3:$J$267,"2.2",'[1]Balanza 202405'!$I$3:$I$267)+1</f>
        <v>37458232.019999996</v>
      </c>
      <c r="H25" s="4">
        <v>44264116.319999993</v>
      </c>
      <c r="I25" s="4">
        <f>'[1]Notas 122023'!$O$451</f>
        <v>37458232.020000003</v>
      </c>
      <c r="J25" s="4">
        <f t="shared" si="1"/>
        <v>-2.0000000074505806</v>
      </c>
      <c r="K25" s="4">
        <f>'[1]Notas 122023'!$Q$451</f>
        <v>0</v>
      </c>
      <c r="L25" s="4">
        <f t="shared" si="2"/>
        <v>44264116.319999993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324801411.32999998</v>
      </c>
      <c r="G26" s="4">
        <f>-SUMIF('[1]Balanza 202405'!$J$3:$J$267,"2.3",'[1]Balanza 202405'!$I$3:$I$267)+1</f>
        <v>324801412.32999998</v>
      </c>
      <c r="H26" s="4">
        <v>325575282.70000005</v>
      </c>
      <c r="I26" s="4">
        <f>'[1]Notas 122023'!$O$456</f>
        <v>140067203.72999999</v>
      </c>
      <c r="J26" s="4">
        <f>F26-I26</f>
        <v>184734207.59999999</v>
      </c>
      <c r="K26" s="4">
        <f>'[1]Notas 122023'!$Q$456</f>
        <v>-1</v>
      </c>
      <c r="L26" s="4">
        <f t="shared" si="2"/>
        <v>325575283.70000005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14757172.640000004</v>
      </c>
      <c r="G27" s="4">
        <f>-SUMIF('[1]Balanza 202405'!$J$3:$J$267,"2.4",'[1]Balanza 202405'!$I$3:$I$267)+1</f>
        <v>14757173.640000004</v>
      </c>
      <c r="H27" s="4">
        <v>15478062.680000002</v>
      </c>
      <c r="I27" s="4">
        <f>'[1]Notas 122023'!$O$464</f>
        <v>14720983.740000006</v>
      </c>
      <c r="J27" s="4">
        <f>F27-I27</f>
        <v>36188.89999999851</v>
      </c>
      <c r="K27" s="4">
        <f>'[1]Notas 122023'!$Q$464</f>
        <v>1</v>
      </c>
      <c r="L27" s="4">
        <f t="shared" si="2"/>
        <v>15478061.680000002</v>
      </c>
    </row>
    <row r="28" spans="2:16" x14ac:dyDescent="0.25">
      <c r="C28" s="7" t="s">
        <v>30</v>
      </c>
      <c r="F28" s="14">
        <v>447322288.91999996</v>
      </c>
      <c r="G28" s="15"/>
      <c r="H28" s="14">
        <v>493470200.87000006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379910159.83999997</v>
      </c>
      <c r="G30" s="4">
        <f>-SUMIF('[1]Balanza 202405'!$J$3:$J$267,"2.5",'[1]Balanza 202405'!$I$3:$I$267)</f>
        <v>379910159.83999997</v>
      </c>
      <c r="H30" s="4">
        <v>248169669.72999999</v>
      </c>
      <c r="I30" s="4">
        <f>-SUMIF('[1]Balanza 202405'!$J$3:$J$267,"2.5",'[1]Balanza 202405'!$I$3:$I$267)</f>
        <v>379910159.83999997</v>
      </c>
      <c r="J30" s="4">
        <f>-SUMIF('[1]Balanza 202405'!$J$3:$J$267,"2.5",'[1]Balanza 202405'!$I$3:$I$267)</f>
        <v>379910159.83999997</v>
      </c>
      <c r="K30" s="4">
        <f>-SUMIF('[1]Balanza 202405'!$J$3:$J$267,"2.5",'[1]Balanza 202405'!$I$3:$I$267)</f>
        <v>379910159.83999997</v>
      </c>
      <c r="L30" s="4">
        <f>-SUMIF('[1]Balanza 202405'!$J$3:$J$267,"2.5",'[1]Balanza 202405'!$I$3:$I$267)</f>
        <v>379910159.83999997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177127888.17999998</v>
      </c>
      <c r="G31" s="4">
        <f>-SUMIF('[1]Balanza 202405'!$J$3:$J$267,"2.6",'[1]Balanza 202405'!$I$3:$I$267)</f>
        <v>177127888.17999998</v>
      </c>
      <c r="H31" s="4">
        <v>40941172.480000004</v>
      </c>
      <c r="I31" s="4">
        <f>'[1]Notas 122023'!$O$487</f>
        <v>177127888.17999998</v>
      </c>
      <c r="J31" s="4">
        <f t="shared" ref="J31" si="3">F31-I31</f>
        <v>0</v>
      </c>
      <c r="K31" s="4">
        <f>'[1]Notas 122023'!$Q$487</f>
        <v>771439679.57000005</v>
      </c>
      <c r="L31" s="4">
        <f t="shared" ref="L31" si="4">H31-K31</f>
        <v>-730498507.09000003</v>
      </c>
    </row>
    <row r="32" spans="2:16" customFormat="1" x14ac:dyDescent="0.25">
      <c r="C32" s="23" t="s">
        <v>34</v>
      </c>
      <c r="D32" s="12"/>
      <c r="E32" s="6"/>
      <c r="F32" s="27">
        <v>557038048.01999998</v>
      </c>
      <c r="G32" s="28"/>
      <c r="H32" s="27">
        <v>289110843.20999998</v>
      </c>
      <c r="I32" s="4"/>
      <c r="J32" s="4"/>
      <c r="K32" s="4"/>
      <c r="L32" s="4"/>
    </row>
    <row r="33" spans="2:16" x14ac:dyDescent="0.25">
      <c r="C33" s="7" t="s">
        <v>35</v>
      </c>
      <c r="F33" s="14">
        <v>1004360336.9399999</v>
      </c>
      <c r="G33" s="21"/>
      <c r="H33" s="14">
        <v>782581043.08000004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202405'!$J$3:$J$267,"3.1",'[1]Balanza 202405'!$I$3:$I$267)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3672145929</v>
      </c>
      <c r="G37" s="4">
        <f>-SUMIF('[1]Balanza 202405'!$J$3:$J$267,"3.2",'[1]Balanza 202405'!$I$3:$I$267)</f>
        <v>3672145929</v>
      </c>
      <c r="H37" s="4">
        <v>2937292758.3200002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1449051302.3299994</v>
      </c>
      <c r="G38" s="4">
        <f>'[1] ERF-Rendimiento Financiero'!G23</f>
        <v>0</v>
      </c>
      <c r="H38" s="4">
        <v>831345543.48000002</v>
      </c>
      <c r="I38" s="4"/>
      <c r="J38" s="4"/>
      <c r="K38" s="4"/>
      <c r="L38" s="4"/>
    </row>
    <row r="39" spans="2:16" x14ac:dyDescent="0.25">
      <c r="C39" s="7" t="s">
        <v>40</v>
      </c>
      <c r="F39" s="27">
        <v>7709118857.5499992</v>
      </c>
      <c r="G39" s="21"/>
      <c r="H39" s="27">
        <v>6356559929.0200005</v>
      </c>
      <c r="I39" s="4"/>
      <c r="J39" s="4"/>
      <c r="K39" s="4"/>
    </row>
    <row r="40" spans="2:16" ht="15.75" thickBot="1" x14ac:dyDescent="0.3">
      <c r="C40" s="7" t="s">
        <v>41</v>
      </c>
      <c r="F40" s="20">
        <v>8713479195.4899998</v>
      </c>
      <c r="G40" s="11"/>
      <c r="H40" s="20">
        <v>7139140973.1000004</v>
      </c>
      <c r="I40" s="4"/>
      <c r="J40" s="4"/>
      <c r="K40" s="4"/>
    </row>
    <row r="41" spans="2:16" ht="15.75" thickTop="1" x14ac:dyDescent="0.25">
      <c r="F41" s="30"/>
      <c r="H41" s="30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2024-06-21T21:10:00Z</cp:lastPrinted>
  <dcterms:created xsi:type="dcterms:W3CDTF">2024-06-21T21:07:33Z</dcterms:created>
  <dcterms:modified xsi:type="dcterms:W3CDTF">2024-06-21T21:10:10Z</dcterms:modified>
</cp:coreProperties>
</file>